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Бюджет!$A$19</definedName>
    <definedName name="FIO" localSheetId="0">Бюджет!$E$19</definedName>
    <definedName name="SIGN" localSheetId="0">Бюджет!$A$19:$G$20</definedName>
  </definedNames>
  <calcPr calcId="125725"/>
</workbook>
</file>

<file path=xl/calcChain.xml><?xml version="1.0" encoding="utf-8"?>
<calcChain xmlns="http://schemas.openxmlformats.org/spreadsheetml/2006/main">
  <c r="I136" i="3"/>
  <c r="H135"/>
  <c r="I129"/>
  <c r="G106"/>
  <c r="H124"/>
  <c r="I124"/>
  <c r="I123"/>
  <c r="H122"/>
  <c r="I122"/>
  <c r="I117"/>
  <c r="I101"/>
  <c r="I99"/>
  <c r="I95"/>
  <c r="I94"/>
  <c r="I93"/>
  <c r="G62"/>
  <c r="H69"/>
  <c r="I69"/>
  <c r="G48"/>
  <c r="I53"/>
  <c r="H61"/>
  <c r="H47"/>
  <c r="I42"/>
  <c r="G12"/>
  <c r="H35"/>
  <c r="H33"/>
  <c r="H32"/>
  <c r="I32"/>
  <c r="H31"/>
  <c r="I31"/>
  <c r="H24"/>
  <c r="I24"/>
  <c r="F133"/>
  <c r="E133"/>
  <c r="F128"/>
  <c r="E128"/>
  <c r="F106"/>
  <c r="E106"/>
  <c r="F98"/>
  <c r="E98"/>
  <c r="F78"/>
  <c r="E78"/>
  <c r="G78"/>
  <c r="F75"/>
  <c r="E75"/>
  <c r="F62"/>
  <c r="E62"/>
  <c r="F48"/>
  <c r="E48"/>
  <c r="F39"/>
  <c r="E39"/>
  <c r="E37"/>
  <c r="F37"/>
  <c r="F12"/>
  <c r="F137" s="1"/>
  <c r="E12"/>
  <c r="E137" s="1"/>
  <c r="I86"/>
  <c r="I38"/>
  <c r="I44"/>
  <c r="I50"/>
  <c r="I51"/>
  <c r="I52"/>
  <c r="I54"/>
  <c r="I58"/>
  <c r="I60"/>
  <c r="I63"/>
  <c r="I64"/>
  <c r="I66"/>
  <c r="I67"/>
  <c r="I68"/>
  <c r="I71"/>
  <c r="I72"/>
  <c r="I80"/>
  <c r="I81"/>
  <c r="I82"/>
  <c r="I83"/>
  <c r="I84"/>
  <c r="I87"/>
  <c r="I88"/>
  <c r="I89"/>
  <c r="I90"/>
  <c r="I91"/>
  <c r="I96"/>
  <c r="I97"/>
  <c r="I102"/>
  <c r="I103"/>
  <c r="I104"/>
  <c r="I107"/>
  <c r="I108"/>
  <c r="I109"/>
  <c r="I110"/>
  <c r="I111"/>
  <c r="I112"/>
  <c r="I113"/>
  <c r="I114"/>
  <c r="I115"/>
  <c r="I116"/>
  <c r="I118"/>
  <c r="I119"/>
  <c r="I120"/>
  <c r="I121"/>
  <c r="I126"/>
  <c r="I127"/>
  <c r="I130"/>
  <c r="I131"/>
  <c r="I134"/>
  <c r="I16"/>
  <c r="I17"/>
  <c r="I18"/>
  <c r="I19"/>
  <c r="I21"/>
  <c r="I22"/>
  <c r="I23"/>
  <c r="I26"/>
  <c r="I27"/>
  <c r="I29"/>
  <c r="I30"/>
  <c r="I34"/>
  <c r="I36"/>
  <c r="I14"/>
  <c r="I13"/>
  <c r="H38"/>
  <c r="H40"/>
  <c r="H41"/>
  <c r="H42"/>
  <c r="H43"/>
  <c r="H44"/>
  <c r="H45"/>
  <c r="H46"/>
  <c r="H49"/>
  <c r="H50"/>
  <c r="H51"/>
  <c r="H52"/>
  <c r="H53"/>
  <c r="H54"/>
  <c r="H55"/>
  <c r="H56"/>
  <c r="H57"/>
  <c r="H58"/>
  <c r="H59"/>
  <c r="H60"/>
  <c r="H63"/>
  <c r="H64"/>
  <c r="H65"/>
  <c r="H66"/>
  <c r="H67"/>
  <c r="H68"/>
  <c r="H70"/>
  <c r="H71"/>
  <c r="H72"/>
  <c r="H73"/>
  <c r="H74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9"/>
  <c r="H100"/>
  <c r="H101"/>
  <c r="H102"/>
  <c r="H103"/>
  <c r="H104"/>
  <c r="H105"/>
  <c r="H107"/>
  <c r="H108"/>
  <c r="H109"/>
  <c r="H110"/>
  <c r="H111"/>
  <c r="H112"/>
  <c r="H113"/>
  <c r="H114"/>
  <c r="H115"/>
  <c r="H116"/>
  <c r="H117"/>
  <c r="H118"/>
  <c r="H119"/>
  <c r="H120"/>
  <c r="H121"/>
  <c r="H123"/>
  <c r="H125"/>
  <c r="H126"/>
  <c r="H127"/>
  <c r="H129"/>
  <c r="H130"/>
  <c r="H131"/>
  <c r="H132"/>
  <c r="H134"/>
  <c r="H136"/>
  <c r="H21"/>
  <c r="H22"/>
  <c r="H23"/>
  <c r="H25"/>
  <c r="H26"/>
  <c r="H27"/>
  <c r="H28"/>
  <c r="H29"/>
  <c r="H30"/>
  <c r="H34"/>
  <c r="H36"/>
  <c r="H16"/>
  <c r="H17"/>
  <c r="H18"/>
  <c r="H19"/>
  <c r="H20"/>
  <c r="H15"/>
  <c r="H14"/>
  <c r="H13"/>
  <c r="G133"/>
  <c r="I133" s="1"/>
  <c r="G128"/>
  <c r="I128" s="1"/>
  <c r="G98"/>
  <c r="I98" s="1"/>
  <c r="H78"/>
  <c r="H62"/>
  <c r="I48"/>
  <c r="G39"/>
  <c r="I39" s="1"/>
  <c r="G37"/>
  <c r="I37" s="1"/>
  <c r="I12" l="1"/>
  <c r="I106"/>
  <c r="H12"/>
  <c r="H128"/>
  <c r="H106"/>
  <c r="H98"/>
  <c r="H48"/>
  <c r="H39"/>
  <c r="H37"/>
  <c r="I78"/>
  <c r="I62"/>
  <c r="G137"/>
  <c r="H133"/>
  <c r="I137" l="1"/>
  <c r="H137"/>
</calcChain>
</file>

<file path=xl/sharedStrings.xml><?xml version="1.0" encoding="utf-8"?>
<sst xmlns="http://schemas.openxmlformats.org/spreadsheetml/2006/main" count="483" uniqueCount="232">
  <si>
    <t>руб.</t>
  </si>
  <si>
    <t>Раздел</t>
  </si>
  <si>
    <t>Подраздел</t>
  </si>
  <si>
    <t>КЦСР</t>
  </si>
  <si>
    <t>Наименование КЦСР</t>
  </si>
  <si>
    <t>01</t>
  </si>
  <si>
    <t>02</t>
  </si>
  <si>
    <t>9100000580</t>
  </si>
  <si>
    <t>Глава ЗАТО Звёздный</t>
  </si>
  <si>
    <t>03</t>
  </si>
  <si>
    <t>9100000610</t>
  </si>
  <si>
    <t>Обеспечение выполнения функций представительного органа муниципального образования</t>
  </si>
  <si>
    <t>04</t>
  </si>
  <si>
    <t>061012Н020</t>
  </si>
  <si>
    <t>Обеспечение воспитания и обучения детей-инвалидов в дошкольных образовательных учреждениях и на дому</t>
  </si>
  <si>
    <t>061012Н230</t>
  </si>
  <si>
    <t>Предоставление социальных гарантий и льгот педагогическим работникам</t>
  </si>
  <si>
    <t>062012Н230</t>
  </si>
  <si>
    <t>0620170080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</si>
  <si>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</si>
  <si>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0730170280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</si>
  <si>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</si>
  <si>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101012У130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</si>
  <si>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</t>
  </si>
  <si>
    <t>9100000590</t>
  </si>
  <si>
    <t>Глава адиминистрации ЗАТО Звёздный</t>
  </si>
  <si>
    <t>9100000630</t>
  </si>
  <si>
    <t>Обеспечение выполнения функций исполнительно-распорядительного органа муниципального образования</t>
  </si>
  <si>
    <t>910002Е110</t>
  </si>
  <si>
    <t>Комиссия по делам несовершеннолетних и защите их прав и организация их деятельности</t>
  </si>
  <si>
    <t>910002П160</t>
  </si>
  <si>
    <t>Составление протоколов об административных правонарушениях</t>
  </si>
  <si>
    <t>06</t>
  </si>
  <si>
    <t>9100000600</t>
  </si>
  <si>
    <t>Председатель контрольной комиссии ЗАТО Звёздный</t>
  </si>
  <si>
    <t>9100000620</t>
  </si>
  <si>
    <t>Обеспечение выполнения функций контрольно-счётного органа муниципального образования</t>
  </si>
  <si>
    <t>11</t>
  </si>
  <si>
    <t>9100000640</t>
  </si>
  <si>
    <t>Резервный фонд</t>
  </si>
  <si>
    <t>13</t>
  </si>
  <si>
    <t>1220100530</t>
  </si>
  <si>
    <t>Инвентаризация и оценка муниципального имущества</t>
  </si>
  <si>
    <t>1220100540</t>
  </si>
  <si>
    <t>Содержание муниципального имущества</t>
  </si>
  <si>
    <t>9100000650</t>
  </si>
  <si>
    <t>Прочие расходы</t>
  </si>
  <si>
    <t>9100059300</t>
  </si>
  <si>
    <t>Государственная регистрация актов гражданского состояния</t>
  </si>
  <si>
    <t>9100051180</t>
  </si>
  <si>
    <t>Осуществление полномочий по первичному воинскому учёту на территориях, где отсутствуют военные комиссариаты</t>
  </si>
  <si>
    <t>09</t>
  </si>
  <si>
    <t>0430100220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</si>
  <si>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</si>
  <si>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0430100230</t>
  </si>
  <si>
    <t>Профилактическая работа по гражданской обороне, предупреждению и ликвидации чрезвычайных ситуаций</t>
  </si>
  <si>
    <t>10</t>
  </si>
  <si>
    <t>0410100170</t>
  </si>
  <si>
    <t>Проведение профилактической работы по пожарной безопасности в ЗАТО Звёздный</t>
  </si>
  <si>
    <t>0410100180</t>
  </si>
  <si>
    <t>Модернизация и содержание системы оповещения ЗАТО Звёздный</t>
  </si>
  <si>
    <t>14</t>
  </si>
  <si>
    <t>0420100190</t>
  </si>
  <si>
    <t>Модернизация и содержание системы видеонаблюдения ЗАТО Звёздный</t>
  </si>
  <si>
    <t>0420100200</t>
  </si>
  <si>
    <t>Организация работ по профилактике правонарушений и обеспечению общественной безопасности</t>
  </si>
  <si>
    <t>0420100210</t>
  </si>
  <si>
    <t>Проведение тестирования обучающихся 9-11 классов МБОУ Средняя общеобразовательная школа с целью выявления случаев употребления психоактивных веществ обучающимися</t>
  </si>
  <si>
    <t>1050100490</t>
  </si>
  <si>
    <t>Разработка и экспертиза Декларации безопасности гидротехнического сооружения пруда на р. Юг в п. Звёздный</t>
  </si>
  <si>
    <t>08</t>
  </si>
  <si>
    <t>910012С090</t>
  </si>
  <si>
    <t>Возмещение хозяйствующим субъектам недополученных доходов от перевозки отдельных категорий граждан с использованием федеральных социальных проездных документов</t>
  </si>
  <si>
    <t>910022С090</t>
  </si>
  <si>
    <t>Возмещение хозяйствующим субъектам недополученных доходов от перевозки отдельных категорий граждан с использованием региональных социальных проездных документов</t>
  </si>
  <si>
    <t>1020100420</t>
  </si>
  <si>
    <t>Содержание в зимний период автомобильных дорог, расположенных на территории ЗАТО Звёздный</t>
  </si>
  <si>
    <t>1020100430</t>
  </si>
  <si>
    <t>Капитальный ремонт и ремонт автомобильных дорог ЗАТО Звёздный</t>
  </si>
  <si>
    <t>1020100440</t>
  </si>
  <si>
    <t>Приобретение дорожных знаков и других средств по обеспечению безопасности дорожного движения</t>
  </si>
  <si>
    <t>12</t>
  </si>
  <si>
    <t>0110100080</t>
  </si>
  <si>
    <t>Субсидии на возмещение части затрат, связанных с оплатой субъектами малого и среднего предпринимательства, в том числе участниками инновационных территориальных кластеров, приобретения оборудования, включая затраты на монтаж оборудования, в целях создания и(или) развития, и(или) модернизации производства товаров</t>
  </si>
  <si>
    <t>0110100090</t>
  </si>
  <si>
    <t>Предоставление субсидий начинающим субъектам малого предпринимательства в целях возмещения части затрат, связанных с началом предпринимательской деятельности</t>
  </si>
  <si>
    <t>0110100100</t>
  </si>
  <si>
    <t>Проведение ежегодного конкурса СМПС</t>
  </si>
  <si>
    <t>0120100110</t>
  </si>
  <si>
    <t>Продвижение ЗАТО Звёздный на краевом и российском уровнях</t>
  </si>
  <si>
    <t>1120100510</t>
  </si>
  <si>
    <t>Корректировка ПЗЗ и Генплана ЗАТО Звёздный</t>
  </si>
  <si>
    <t>1210100520</t>
  </si>
  <si>
    <t>Формирование и постановка на кадастровый учёт земельных участков</t>
  </si>
  <si>
    <t>05</t>
  </si>
  <si>
    <t>Капитальный ремонт жилого фонда</t>
  </si>
  <si>
    <t>Взносы в фонд капитального ремонта за квартиры, находящиеся в муниципальной собственности</t>
  </si>
  <si>
    <t>1410100560</t>
  </si>
  <si>
    <t>Установка приборов учёта</t>
  </si>
  <si>
    <t>1010100390</t>
  </si>
  <si>
    <t>Содержание территории ЗАТО Звёздный</t>
  </si>
  <si>
    <t>1010100400</t>
  </si>
  <si>
    <t>Работы по благоустройству ЗАТО Звёздный</t>
  </si>
  <si>
    <t>1010100410</t>
  </si>
  <si>
    <t>Содержание Аллеи Славы в п.Звёздный</t>
  </si>
  <si>
    <t>1030100450</t>
  </si>
  <si>
    <t>Обеспечение наружного освещения на территории ЗАТО Звёздный</t>
  </si>
  <si>
    <t>1030100460</t>
  </si>
  <si>
    <t>Техническое обслуживание линий наружного освещения на территории ЗАТО Звёздный</t>
  </si>
  <si>
    <t>1040100470</t>
  </si>
  <si>
    <t>Эвакуация твёрдо-бытовых отходов захламлённых мест с территории ЗАТО Звёздный</t>
  </si>
  <si>
    <t>1040100480</t>
  </si>
  <si>
    <t>Организация и проведение Всероссийского экологического субботника - "Зелёная Россия"</t>
  </si>
  <si>
    <t>07</t>
  </si>
  <si>
    <t>031012Р050</t>
  </si>
  <si>
    <t>Проведение капитального ремонта, ремонта в учреждениях социально–культурной сферы ЗАТО Звёздный (краевой бюджет)</t>
  </si>
  <si>
    <t>03101SР050</t>
  </si>
  <si>
    <t>Проведение капитального ремонта, ремонта в учреждениях социально–культурной сферы ЗАТО Звёздный</t>
  </si>
  <si>
    <t>0610100250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</si>
  <si>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</si>
  <si>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061012Н030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</si>
  <si>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</si>
  <si>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0620100260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</si>
  <si>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</si>
  <si>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062012Н070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</si>
  <si>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</si>
  <si>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062012Н080</t>
  </si>
  <si>
    <t>Выплата ежемесячного денежного вознаграждения за классное руководство</t>
  </si>
  <si>
    <t>0630100280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</si>
  <si>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</si>
  <si>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0730100310</t>
  </si>
  <si>
    <t>Предоставление компенсационных выплат на питание обучающимся в муниципальных общеобразовательных организациях</t>
  </si>
  <si>
    <t>1510100570</t>
  </si>
  <si>
    <t>Проведение ремонтных работ в муниципальных бюджетных учреждениях ЗАТО Звёздный для приспособления зданий для МГН</t>
  </si>
  <si>
    <t>0710100290</t>
  </si>
  <si>
    <t>Мероприятия по организации отдыха и занятости детей в каникулярное время (за счёт средств бюджета ЗАТО Звёздный)</t>
  </si>
  <si>
    <t>071012Е290</t>
  </si>
  <si>
    <t>Мероприятия по организации оздоровления и отдыха детей (за счёт средств краевого бюджета)</t>
  </si>
  <si>
    <t>0510100240</t>
  </si>
  <si>
    <t>Проведение профилактических мероприятий на территории ЗАТО Звёздный по эпидемическим показаниям</t>
  </si>
  <si>
    <t>0810100330</t>
  </si>
  <si>
    <t>Создания условий для физического развития детей</t>
  </si>
  <si>
    <t>0810100340</t>
  </si>
  <si>
    <t>Спортивно-оздоровительные мероприятия</t>
  </si>
  <si>
    <t>0230100140</t>
  </si>
  <si>
    <t>Мероприятия по развитию и гармонизации межнациональных отношений в ЗАТО Звёздный</t>
  </si>
  <si>
    <t>0240100150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</si>
  <si>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</si>
  <si>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0250100160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</si>
  <si>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</si>
  <si>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0910100360</t>
  </si>
  <si>
    <t>Организация библиотечного обслуживания</t>
  </si>
  <si>
    <t>0920100370</t>
  </si>
  <si>
    <t>Праздничные и культурно-досуговые мероприятия</t>
  </si>
  <si>
    <t>0920100380</t>
  </si>
  <si>
    <t>Организация клубной деятельности</t>
  </si>
  <si>
    <t>0920100700</t>
  </si>
  <si>
    <t>Обновление материально-технической базы и оснащение оборудованием МБУ ДО ДШИ ЗАТО Звёздный</t>
  </si>
  <si>
    <t>9100000660</t>
  </si>
  <si>
    <t>Пенсии за выслугу лет лицам, замещающим муниципальные должности, муниципальным служащим</t>
  </si>
  <si>
    <t>061012С010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</si>
  <si>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</si>
  <si>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0620100270</t>
  </si>
  <si>
    <t>Стипендиальное обеспечение обучающихся 2-х-11-х классов в муниципальных бюджетных общеобразовательных организациях, достигших отличных результатов в обучении</t>
  </si>
  <si>
    <t>062012С010</t>
  </si>
  <si>
    <t>062012С020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</si>
  <si>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</si>
  <si>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063012С010</t>
  </si>
  <si>
    <t>063012С020</t>
  </si>
  <si>
    <t>0720100300</t>
  </si>
  <si>
    <t>Мероприятия по поддержке одарённых детей</t>
  </si>
  <si>
    <t>073012Е020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</si>
  <si>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</si>
  <si>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073012Е030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</si>
  <si>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</si>
  <si>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091012С020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</si>
  <si>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</si>
  <si>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092012С020</t>
  </si>
  <si>
    <t>Социальная выплата на приобретение (строительство) жилого помещения за счёт средств местного бюджета</t>
  </si>
  <si>
    <t>910002С070</t>
  </si>
  <si>
    <t>Организация санаторно-курортного лечения работников бюджетных учреждений (за счёт средств краевого бюджета)</t>
  </si>
  <si>
    <t>91000SС070</t>
  </si>
  <si>
    <t>Организация санаторно-курортного лечения работников бюджетных учреждений (за счёт средств местного бюджета)</t>
  </si>
  <si>
    <t>0810100320</t>
  </si>
  <si>
    <t>Спортивные мероприятия</t>
  </si>
  <si>
    <t>0820100350</t>
  </si>
  <si>
    <t>0820100710</t>
  </si>
  <si>
    <t>Мероприятия по внедрению ВФСК ГТО</t>
  </si>
  <si>
    <t>1110100500</t>
  </si>
  <si>
    <t>Разработка проектно-сметной документации по реконструкции хокейной коробки МБОУ ДОД ДЮСШ "Олимп", по адресу: Пермский край, п.Звёздный, ул.Ленина, 9А</t>
  </si>
  <si>
    <t>0210100120</t>
  </si>
  <si>
    <t>Освещение деятельности ОМСУ ЗАТО Звёздный в СМИ</t>
  </si>
  <si>
    <t>0220100130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</si>
  <si>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</si>
  <si>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Итого</t>
  </si>
  <si>
    <t>План года</t>
  </si>
  <si>
    <t>План периода</t>
  </si>
  <si>
    <t>Исполнено</t>
  </si>
  <si>
    <t>% исполнения</t>
  </si>
  <si>
    <t>к году</t>
  </si>
  <si>
    <t>к периоду</t>
  </si>
  <si>
    <t>УТВЕРЖДАЮ</t>
  </si>
  <si>
    <t>Глава администрации ЗАТО Звёздный</t>
  </si>
  <si>
    <t>___________________А.М.Швецов</t>
  </si>
  <si>
    <t>ОТЧЁТ ОБ ИСПОЛНЕНИИ РАСХОДОВ БЮДЖЕТА ЗАТО ЗВЁЗДНЫЙ НА 01 ИЮЛЯ 2016 г.</t>
  </si>
  <si>
    <t>910002Р100</t>
  </si>
  <si>
    <t>Поощрение за счёт вознаграждения по результатам конкурса "Самое благоустроенное городское (сельское) поселение Пермского края"</t>
  </si>
  <si>
    <t>1600000720</t>
  </si>
  <si>
    <t>1800000790</t>
  </si>
  <si>
    <t>Проведение анализа финансово-хозяйственной деятельности муниципальных унитарных предприятий ЗАТО Звёздный</t>
  </si>
  <si>
    <t>1600000730</t>
  </si>
  <si>
    <t>9100051200</t>
  </si>
  <si>
    <t>Составление (изменение) списков кандидатов в присяжные заседатели</t>
  </si>
  <si>
    <t>0420100780</t>
  </si>
  <si>
    <t>Обеспечение антитеррористической защищённости муниципальных объектов ЗАТО Звёздный</t>
  </si>
  <si>
    <t>1700000740</t>
  </si>
  <si>
    <t>Формирование и постановка на государственный кадастровый учёт земельных участков</t>
  </si>
  <si>
    <t>1900000800</t>
  </si>
  <si>
    <t>1900000810</t>
  </si>
  <si>
    <t>101012Р100</t>
  </si>
  <si>
    <t>Поощрение по результатам конкурса "Самое благоустроенное городское (сельское) поселение Пермского края"</t>
  </si>
  <si>
    <t>1040100750</t>
  </si>
  <si>
    <t>Прохождение государственной экологической экспертизы</t>
  </si>
  <si>
    <t>1040100760</t>
  </si>
  <si>
    <t>Разработка рабочего проекта по ликвидации загрязнений земель нефтепродуктами на территории военного городка №3 ЗАТО Звёздный Пермского края</t>
  </si>
  <si>
    <t>13101L0200</t>
  </si>
  <si>
    <t>13101R0200</t>
  </si>
  <si>
    <t>Социальная выплата на приобретение (строительство) жилого помещения за счёт средств краевого бюджета</t>
  </si>
  <si>
    <t>1310150200</t>
  </si>
  <si>
    <t>Социальная выплата на приобретение (строительство) жилого помещения за счёт средств федерального бюджета</t>
  </si>
  <si>
    <t>0210100770</t>
  </si>
  <si>
    <t>Обновление технического оборудования телеканала "ЗАТО КТВ"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</si>
</sst>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8.5"/>
      <name val="MS Sans Serif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/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11" xfId="0" applyBorder="1"/>
    <xf numFmtId="49" fontId="5" fillId="0" borderId="1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0" fillId="0" borderId="15" xfId="0" applyBorder="1"/>
    <xf numFmtId="4" fontId="6" fillId="0" borderId="7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horizontal="center"/>
    </xf>
    <xf numFmtId="22" fontId="1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9"/>
  <sheetViews>
    <sheetView showGridLines="0" tabSelected="1" workbookViewId="0">
      <selection activeCell="G137" sqref="G137"/>
    </sheetView>
  </sheetViews>
  <sheetFormatPr defaultRowHeight="12.75" customHeight="1" outlineLevelRow="1"/>
  <cols>
    <col min="1" max="1" width="4.5703125" customWidth="1"/>
    <col min="2" max="2" width="4.28515625" customWidth="1"/>
    <col min="3" max="3" width="10.28515625" customWidth="1"/>
    <col min="4" max="4" width="30.28515625" customWidth="1"/>
    <col min="5" max="5" width="11.7109375" customWidth="1"/>
    <col min="6" max="6" width="12.5703125" customWidth="1"/>
    <col min="7" max="7" width="11.42578125" customWidth="1"/>
    <col min="8" max="8" width="7" customWidth="1"/>
    <col min="9" max="9" width="5.85546875" customWidth="1"/>
  </cols>
  <sheetData>
    <row r="1" spans="1:9">
      <c r="A1" s="52"/>
      <c r="B1" s="52"/>
      <c r="C1" s="52"/>
      <c r="D1" s="52"/>
      <c r="E1" s="52"/>
      <c r="F1" s="3"/>
      <c r="G1" s="55"/>
      <c r="H1" s="55"/>
      <c r="I1" s="55"/>
    </row>
    <row r="2" spans="1:9">
      <c r="A2" s="4"/>
      <c r="B2" s="3"/>
      <c r="C2" s="3"/>
      <c r="D2" s="3"/>
      <c r="E2" s="3"/>
      <c r="F2" s="28" t="s">
        <v>201</v>
      </c>
      <c r="G2" s="28"/>
      <c r="H2" s="28"/>
      <c r="I2" s="28"/>
    </row>
    <row r="3" spans="1:9" ht="15">
      <c r="A3" s="5"/>
      <c r="B3" s="2"/>
      <c r="C3" s="2"/>
      <c r="D3" s="2"/>
      <c r="E3" s="2"/>
      <c r="F3" s="56" t="s">
        <v>202</v>
      </c>
      <c r="G3" s="56"/>
      <c r="H3" s="56"/>
      <c r="I3" s="56"/>
    </row>
    <row r="4" spans="1:9" ht="15">
      <c r="A4" s="5"/>
      <c r="B4" s="2"/>
      <c r="C4" s="2"/>
      <c r="D4" s="2"/>
      <c r="E4" s="2"/>
      <c r="F4" s="57" t="s">
        <v>203</v>
      </c>
      <c r="G4" s="58"/>
      <c r="H4" s="58"/>
      <c r="I4" s="58"/>
    </row>
    <row r="5" spans="1:9">
      <c r="A5" s="3"/>
      <c r="B5" s="3"/>
      <c r="C5" s="3"/>
      <c r="D5" s="3"/>
      <c r="E5" s="3"/>
      <c r="F5" s="3"/>
      <c r="G5" s="3"/>
      <c r="H5" s="1"/>
      <c r="I5" s="1"/>
    </row>
    <row r="6" spans="1:9">
      <c r="A6" s="26"/>
      <c r="B6" s="27"/>
      <c r="C6" s="27"/>
      <c r="D6" s="27"/>
      <c r="E6" s="27"/>
      <c r="F6" s="27"/>
      <c r="G6" s="27"/>
      <c r="H6" s="6"/>
      <c r="I6" s="6"/>
    </row>
    <row r="7" spans="1:9">
      <c r="A7" s="50" t="s">
        <v>204</v>
      </c>
      <c r="B7" s="51"/>
      <c r="C7" s="51"/>
      <c r="D7" s="51"/>
      <c r="E7" s="51"/>
      <c r="F7" s="51"/>
      <c r="G7" s="51"/>
      <c r="H7" s="51"/>
      <c r="I7" s="51"/>
    </row>
    <row r="8" spans="1:9">
      <c r="A8" s="53"/>
      <c r="B8" s="54"/>
      <c r="C8" s="54"/>
      <c r="D8" s="54"/>
      <c r="E8" s="54"/>
      <c r="F8" s="54"/>
    </row>
    <row r="9" spans="1:9">
      <c r="A9" s="53"/>
      <c r="B9" s="54"/>
      <c r="C9" s="54"/>
      <c r="D9" s="54"/>
      <c r="E9" s="54"/>
      <c r="F9" s="54"/>
      <c r="I9" s="24" t="s">
        <v>0</v>
      </c>
    </row>
    <row r="10" spans="1:9" ht="23.25" customHeight="1">
      <c r="A10" s="48" t="s">
        <v>1</v>
      </c>
      <c r="B10" s="48" t="s">
        <v>2</v>
      </c>
      <c r="C10" s="48" t="s">
        <v>3</v>
      </c>
      <c r="D10" s="48" t="s">
        <v>4</v>
      </c>
      <c r="E10" s="48" t="s">
        <v>195</v>
      </c>
      <c r="F10" s="48" t="s">
        <v>196</v>
      </c>
      <c r="G10" s="49" t="s">
        <v>197</v>
      </c>
      <c r="H10" s="48" t="s">
        <v>198</v>
      </c>
      <c r="I10" s="48"/>
    </row>
    <row r="11" spans="1:9" ht="40.5" customHeight="1">
      <c r="A11" s="48"/>
      <c r="B11" s="48"/>
      <c r="C11" s="48"/>
      <c r="D11" s="48"/>
      <c r="E11" s="48"/>
      <c r="F11" s="48"/>
      <c r="G11" s="49"/>
      <c r="H11" s="23" t="s">
        <v>199</v>
      </c>
      <c r="I11" s="25" t="s">
        <v>200</v>
      </c>
    </row>
    <row r="12" spans="1:9">
      <c r="A12" s="19" t="s">
        <v>5</v>
      </c>
      <c r="B12" s="20"/>
      <c r="C12" s="21"/>
      <c r="D12" s="20"/>
      <c r="E12" s="22">
        <f>E13+E14+E15+E16+E17+E18+FIO+E20+E21+E22+E23+E24+E25+E26+E27+E28+E29+E30+E31+E32+E33+E34+E35+E36</f>
        <v>33565609.960000008</v>
      </c>
      <c r="F12" s="22">
        <f>F13+F14+F15+F16+F17+F18+F19+F20+F21+F22+F23+F24+F25+F26+F27+F28+F29+F30+F31+F32+F33+F34+F35+F36</f>
        <v>14516834.970000001</v>
      </c>
      <c r="G12" s="22">
        <f>G13+G14+G15+G16+G17+G18+G19+G20+G21+G22+G23+G25+G26+G27+G28+G29+G30+G34+G36+G24+G31+G32+G33+G35</f>
        <v>14394114.489999998</v>
      </c>
      <c r="H12" s="22">
        <f>G12*100/E12</f>
        <v>42.883518300884155</v>
      </c>
      <c r="I12" s="22">
        <f>G12*100/F12</f>
        <v>99.154633360139357</v>
      </c>
    </row>
    <row r="13" spans="1:9" outlineLevel="1">
      <c r="A13" s="7" t="s">
        <v>5</v>
      </c>
      <c r="B13" s="7" t="s">
        <v>6</v>
      </c>
      <c r="C13" s="12" t="s">
        <v>7</v>
      </c>
      <c r="D13" s="7" t="s">
        <v>8</v>
      </c>
      <c r="E13" s="15">
        <v>875340</v>
      </c>
      <c r="F13" s="15">
        <v>562154.75</v>
      </c>
      <c r="G13" s="15">
        <v>562154.75</v>
      </c>
      <c r="H13" s="30">
        <f>G13*100/E13</f>
        <v>64.221302579569084</v>
      </c>
      <c r="I13" s="30">
        <f>G13*100/F13</f>
        <v>100</v>
      </c>
    </row>
    <row r="14" spans="1:9" ht="33.75" outlineLevel="1">
      <c r="A14" s="7" t="s">
        <v>5</v>
      </c>
      <c r="B14" s="7" t="s">
        <v>9</v>
      </c>
      <c r="C14" s="12" t="s">
        <v>10</v>
      </c>
      <c r="D14" s="7" t="s">
        <v>11</v>
      </c>
      <c r="E14" s="15">
        <v>579590</v>
      </c>
      <c r="F14" s="15">
        <v>331947.68</v>
      </c>
      <c r="G14" s="15">
        <v>321359.68</v>
      </c>
      <c r="H14" s="15">
        <f>G14*100/E14</f>
        <v>55.446035990959125</v>
      </c>
      <c r="I14" s="31">
        <f>G14*100/F14</f>
        <v>96.810340713934195</v>
      </c>
    </row>
    <row r="15" spans="1:9" ht="45" outlineLevel="1">
      <c r="A15" s="7" t="s">
        <v>5</v>
      </c>
      <c r="B15" s="7" t="s">
        <v>12</v>
      </c>
      <c r="C15" s="12" t="s">
        <v>13</v>
      </c>
      <c r="D15" s="7" t="s">
        <v>14</v>
      </c>
      <c r="E15" s="15">
        <v>1200</v>
      </c>
      <c r="F15" s="15">
        <v>166.26</v>
      </c>
      <c r="G15" s="15">
        <v>166.26</v>
      </c>
      <c r="H15" s="15">
        <f>G15*100/E15</f>
        <v>13.855</v>
      </c>
      <c r="I15" s="31">
        <v>0</v>
      </c>
    </row>
    <row r="16" spans="1:9" ht="22.5" outlineLevel="1">
      <c r="A16" s="7" t="s">
        <v>5</v>
      </c>
      <c r="B16" s="7" t="s">
        <v>12</v>
      </c>
      <c r="C16" s="12" t="s">
        <v>15</v>
      </c>
      <c r="D16" s="7" t="s">
        <v>16</v>
      </c>
      <c r="E16" s="15">
        <v>20500</v>
      </c>
      <c r="F16" s="15">
        <v>10200</v>
      </c>
      <c r="G16" s="15">
        <v>10200</v>
      </c>
      <c r="H16" s="15">
        <f t="shared" ref="H16:H89" si="0">G16*100/E16</f>
        <v>49.756097560975611</v>
      </c>
      <c r="I16" s="31">
        <f t="shared" ref="I16:I88" si="1">G16*100/F16</f>
        <v>100</v>
      </c>
    </row>
    <row r="17" spans="1:9" ht="22.5" outlineLevel="1">
      <c r="A17" s="7" t="s">
        <v>5</v>
      </c>
      <c r="B17" s="7" t="s">
        <v>12</v>
      </c>
      <c r="C17" s="12" t="s">
        <v>17</v>
      </c>
      <c r="D17" s="7" t="s">
        <v>16</v>
      </c>
      <c r="E17" s="15">
        <v>21100</v>
      </c>
      <c r="F17" s="15">
        <v>10350</v>
      </c>
      <c r="G17" s="15">
        <v>10350</v>
      </c>
      <c r="H17" s="15">
        <f t="shared" si="0"/>
        <v>49.052132701421804</v>
      </c>
      <c r="I17" s="31">
        <f t="shared" si="1"/>
        <v>100</v>
      </c>
    </row>
    <row r="18" spans="1:9" ht="67.5" outlineLevel="1">
      <c r="A18" s="7" t="s">
        <v>5</v>
      </c>
      <c r="B18" s="7" t="s">
        <v>12</v>
      </c>
      <c r="C18" s="12" t="s">
        <v>18</v>
      </c>
      <c r="D18" s="7" t="s">
        <v>19</v>
      </c>
      <c r="E18" s="15">
        <v>1800</v>
      </c>
      <c r="F18" s="15">
        <v>900</v>
      </c>
      <c r="G18" s="15">
        <v>900</v>
      </c>
      <c r="H18" s="15">
        <f t="shared" si="0"/>
        <v>50</v>
      </c>
      <c r="I18" s="31">
        <f t="shared" si="1"/>
        <v>100</v>
      </c>
    </row>
    <row r="19" spans="1:9" ht="78.75" outlineLevel="1">
      <c r="A19" s="7" t="s">
        <v>5</v>
      </c>
      <c r="B19" s="7" t="s">
        <v>12</v>
      </c>
      <c r="C19" s="12" t="s">
        <v>20</v>
      </c>
      <c r="D19" s="7" t="s">
        <v>21</v>
      </c>
      <c r="E19" s="15">
        <v>71500</v>
      </c>
      <c r="F19" s="15">
        <v>28876.62</v>
      </c>
      <c r="G19" s="15">
        <v>28876.62</v>
      </c>
      <c r="H19" s="15">
        <f t="shared" si="0"/>
        <v>40.386881118881121</v>
      </c>
      <c r="I19" s="31">
        <f t="shared" si="1"/>
        <v>100</v>
      </c>
    </row>
    <row r="20" spans="1:9" ht="56.25" outlineLevel="1">
      <c r="A20" s="7" t="s">
        <v>5</v>
      </c>
      <c r="B20" s="7" t="s">
        <v>12</v>
      </c>
      <c r="C20" s="12" t="s">
        <v>22</v>
      </c>
      <c r="D20" s="7" t="s">
        <v>23</v>
      </c>
      <c r="E20" s="15">
        <v>26200</v>
      </c>
      <c r="F20" s="15">
        <v>0</v>
      </c>
      <c r="G20" s="15">
        <v>0</v>
      </c>
      <c r="H20" s="15">
        <f t="shared" si="0"/>
        <v>0</v>
      </c>
      <c r="I20" s="31">
        <v>0</v>
      </c>
    </row>
    <row r="21" spans="1:9" ht="22.5" outlineLevel="1">
      <c r="A21" s="7" t="s">
        <v>5</v>
      </c>
      <c r="B21" s="7" t="s">
        <v>12</v>
      </c>
      <c r="C21" s="12" t="s">
        <v>24</v>
      </c>
      <c r="D21" s="7" t="s">
        <v>25</v>
      </c>
      <c r="E21" s="15">
        <v>875340</v>
      </c>
      <c r="F21" s="15">
        <v>462000</v>
      </c>
      <c r="G21" s="15">
        <v>457210.37</v>
      </c>
      <c r="H21" s="15">
        <f t="shared" si="0"/>
        <v>52.232317727968564</v>
      </c>
      <c r="I21" s="31">
        <f t="shared" si="1"/>
        <v>98.963283549783554</v>
      </c>
    </row>
    <row r="22" spans="1:9" ht="33.75" outlineLevel="1">
      <c r="A22" s="7" t="s">
        <v>5</v>
      </c>
      <c r="B22" s="7" t="s">
        <v>12</v>
      </c>
      <c r="C22" s="12" t="s">
        <v>26</v>
      </c>
      <c r="D22" s="7" t="s">
        <v>27</v>
      </c>
      <c r="E22" s="15">
        <v>25049100</v>
      </c>
      <c r="F22" s="15">
        <v>11092706.32</v>
      </c>
      <c r="G22" s="15">
        <v>11014271.789999999</v>
      </c>
      <c r="H22" s="15">
        <f t="shared" si="0"/>
        <v>43.970728648933495</v>
      </c>
      <c r="I22" s="31">
        <f t="shared" si="1"/>
        <v>99.292917997309786</v>
      </c>
    </row>
    <row r="23" spans="1:9" ht="33.75" outlineLevel="1">
      <c r="A23" s="7" t="s">
        <v>5</v>
      </c>
      <c r="B23" s="7" t="s">
        <v>12</v>
      </c>
      <c r="C23" s="12" t="s">
        <v>28</v>
      </c>
      <c r="D23" s="7" t="s">
        <v>29</v>
      </c>
      <c r="E23" s="15">
        <v>892300</v>
      </c>
      <c r="F23" s="15">
        <v>293680.52</v>
      </c>
      <c r="G23" s="15">
        <v>284848.33</v>
      </c>
      <c r="H23" s="15">
        <f t="shared" si="0"/>
        <v>31.922932870110948</v>
      </c>
      <c r="I23" s="31">
        <f t="shared" si="1"/>
        <v>96.992585684607192</v>
      </c>
    </row>
    <row r="24" spans="1:9" ht="45" outlineLevel="1">
      <c r="A24" s="7" t="s">
        <v>5</v>
      </c>
      <c r="B24" s="7" t="s">
        <v>12</v>
      </c>
      <c r="C24" s="12" t="s">
        <v>205</v>
      </c>
      <c r="D24" s="7" t="s">
        <v>206</v>
      </c>
      <c r="E24" s="15">
        <v>25500</v>
      </c>
      <c r="F24" s="15">
        <v>25500</v>
      </c>
      <c r="G24" s="15">
        <v>25500</v>
      </c>
      <c r="H24" s="15">
        <f t="shared" si="0"/>
        <v>100</v>
      </c>
      <c r="I24" s="31">
        <f t="shared" si="1"/>
        <v>100</v>
      </c>
    </row>
    <row r="25" spans="1:9" ht="22.5" outlineLevel="1">
      <c r="A25" s="7" t="s">
        <v>5</v>
      </c>
      <c r="B25" s="7" t="s">
        <v>12</v>
      </c>
      <c r="C25" s="12" t="s">
        <v>30</v>
      </c>
      <c r="D25" s="7" t="s">
        <v>31</v>
      </c>
      <c r="E25" s="15">
        <v>5400</v>
      </c>
      <c r="F25" s="15">
        <v>0</v>
      </c>
      <c r="G25" s="15">
        <v>0</v>
      </c>
      <c r="H25" s="15">
        <f t="shared" si="0"/>
        <v>0</v>
      </c>
      <c r="I25" s="31">
        <v>0</v>
      </c>
    </row>
    <row r="26" spans="1:9" ht="22.5" outlineLevel="1">
      <c r="A26" s="7" t="s">
        <v>5</v>
      </c>
      <c r="B26" s="7" t="s">
        <v>32</v>
      </c>
      <c r="C26" s="12" t="s">
        <v>33</v>
      </c>
      <c r="D26" s="7" t="s">
        <v>34</v>
      </c>
      <c r="E26" s="15">
        <v>740880</v>
      </c>
      <c r="F26" s="15">
        <v>343000</v>
      </c>
      <c r="G26" s="15">
        <v>338436.1</v>
      </c>
      <c r="H26" s="15">
        <f t="shared" si="0"/>
        <v>45.680285606306015</v>
      </c>
      <c r="I26" s="31">
        <f t="shared" si="1"/>
        <v>98.669416909620992</v>
      </c>
    </row>
    <row r="27" spans="1:9" ht="33.75" outlineLevel="1">
      <c r="A27" s="7" t="s">
        <v>5</v>
      </c>
      <c r="B27" s="7" t="s">
        <v>32</v>
      </c>
      <c r="C27" s="12" t="s">
        <v>35</v>
      </c>
      <c r="D27" s="7" t="s">
        <v>36</v>
      </c>
      <c r="E27" s="15">
        <v>865860</v>
      </c>
      <c r="F27" s="15">
        <v>339000</v>
      </c>
      <c r="G27" s="15">
        <v>336717.56</v>
      </c>
      <c r="H27" s="15">
        <f t="shared" si="0"/>
        <v>38.888222114429581</v>
      </c>
      <c r="I27" s="31">
        <f t="shared" si="1"/>
        <v>99.326713864306782</v>
      </c>
    </row>
    <row r="28" spans="1:9" outlineLevel="1">
      <c r="A28" s="7" t="s">
        <v>5</v>
      </c>
      <c r="B28" s="7" t="s">
        <v>37</v>
      </c>
      <c r="C28" s="12" t="s">
        <v>38</v>
      </c>
      <c r="D28" s="7" t="s">
        <v>39</v>
      </c>
      <c r="E28" s="15">
        <v>1484007.69</v>
      </c>
      <c r="F28" s="15">
        <v>0</v>
      </c>
      <c r="G28" s="15">
        <v>0</v>
      </c>
      <c r="H28" s="15">
        <f t="shared" si="0"/>
        <v>0</v>
      </c>
      <c r="I28" s="31">
        <v>0</v>
      </c>
    </row>
    <row r="29" spans="1:9" ht="22.5" outlineLevel="1">
      <c r="A29" s="7" t="s">
        <v>5</v>
      </c>
      <c r="B29" s="7" t="s">
        <v>40</v>
      </c>
      <c r="C29" s="12" t="s">
        <v>41</v>
      </c>
      <c r="D29" s="7" t="s">
        <v>42</v>
      </c>
      <c r="E29" s="15">
        <v>85000</v>
      </c>
      <c r="F29" s="15">
        <v>85000</v>
      </c>
      <c r="G29" s="15">
        <v>85000</v>
      </c>
      <c r="H29" s="15">
        <f t="shared" si="0"/>
        <v>100</v>
      </c>
      <c r="I29" s="31">
        <f t="shared" si="1"/>
        <v>100</v>
      </c>
    </row>
    <row r="30" spans="1:9" ht="22.5" outlineLevel="1">
      <c r="A30" s="7" t="s">
        <v>5</v>
      </c>
      <c r="B30" s="7" t="s">
        <v>40</v>
      </c>
      <c r="C30" s="12" t="s">
        <v>43</v>
      </c>
      <c r="D30" s="7" t="s">
        <v>44</v>
      </c>
      <c r="E30" s="15">
        <v>272362.51</v>
      </c>
      <c r="F30" s="15">
        <v>272362.51</v>
      </c>
      <c r="G30" s="15">
        <v>272362.51</v>
      </c>
      <c r="H30" s="15">
        <f t="shared" si="0"/>
        <v>100</v>
      </c>
      <c r="I30" s="31">
        <f t="shared" si="1"/>
        <v>100</v>
      </c>
    </row>
    <row r="31" spans="1:9" ht="22.5" outlineLevel="1">
      <c r="A31" s="7" t="s">
        <v>5</v>
      </c>
      <c r="B31" s="7" t="s">
        <v>40</v>
      </c>
      <c r="C31" s="12" t="s">
        <v>207</v>
      </c>
      <c r="D31" s="7" t="s">
        <v>42</v>
      </c>
      <c r="E31" s="15">
        <v>350000</v>
      </c>
      <c r="F31" s="15">
        <v>182170</v>
      </c>
      <c r="G31" s="15">
        <v>182170</v>
      </c>
      <c r="H31" s="15">
        <f t="shared" si="0"/>
        <v>52.048571428571428</v>
      </c>
      <c r="I31" s="31">
        <f t="shared" si="1"/>
        <v>100</v>
      </c>
    </row>
    <row r="32" spans="1:9" ht="22.5" outlineLevel="1">
      <c r="A32" s="7" t="s">
        <v>5</v>
      </c>
      <c r="B32" s="7" t="s">
        <v>40</v>
      </c>
      <c r="C32" s="12" t="s">
        <v>210</v>
      </c>
      <c r="D32" s="7" t="s">
        <v>44</v>
      </c>
      <c r="E32" s="15">
        <v>519429.76</v>
      </c>
      <c r="F32" s="15">
        <v>58832.31</v>
      </c>
      <c r="G32" s="15">
        <v>45602.52</v>
      </c>
      <c r="H32" s="15">
        <f t="shared" si="0"/>
        <v>8.7793429471580531</v>
      </c>
      <c r="I32" s="31">
        <f t="shared" si="1"/>
        <v>77.512713677229399</v>
      </c>
    </row>
    <row r="33" spans="1:9" ht="45" outlineLevel="1">
      <c r="A33" s="7" t="s">
        <v>5</v>
      </c>
      <c r="B33" s="7" t="s">
        <v>40</v>
      </c>
      <c r="C33" s="12" t="s">
        <v>208</v>
      </c>
      <c r="D33" s="7" t="s">
        <v>209</v>
      </c>
      <c r="E33" s="15">
        <v>15000</v>
      </c>
      <c r="F33" s="15">
        <v>0</v>
      </c>
      <c r="G33" s="15">
        <v>0</v>
      </c>
      <c r="H33" s="15">
        <f t="shared" si="0"/>
        <v>0</v>
      </c>
      <c r="I33" s="31">
        <v>0</v>
      </c>
    </row>
    <row r="34" spans="1:9" outlineLevel="1">
      <c r="A34" s="7" t="s">
        <v>5</v>
      </c>
      <c r="B34" s="7" t="s">
        <v>40</v>
      </c>
      <c r="C34" s="12" t="s">
        <v>45</v>
      </c>
      <c r="D34" s="7" t="s">
        <v>46</v>
      </c>
      <c r="E34" s="15">
        <v>150000</v>
      </c>
      <c r="F34" s="15">
        <v>106918</v>
      </c>
      <c r="G34" s="15">
        <v>106918</v>
      </c>
      <c r="H34" s="15">
        <f t="shared" si="0"/>
        <v>71.278666666666666</v>
      </c>
      <c r="I34" s="31">
        <f t="shared" si="1"/>
        <v>100</v>
      </c>
    </row>
    <row r="35" spans="1:9" ht="22.5" outlineLevel="1">
      <c r="A35" s="7" t="s">
        <v>5</v>
      </c>
      <c r="B35" s="7" t="s">
        <v>40</v>
      </c>
      <c r="C35" s="12" t="s">
        <v>211</v>
      </c>
      <c r="D35" s="7" t="s">
        <v>212</v>
      </c>
      <c r="E35" s="15">
        <v>8300</v>
      </c>
      <c r="F35" s="15">
        <v>0</v>
      </c>
      <c r="G35" s="15">
        <v>0</v>
      </c>
      <c r="H35" s="15">
        <f t="shared" si="0"/>
        <v>0</v>
      </c>
      <c r="I35" s="32">
        <v>0</v>
      </c>
    </row>
    <row r="36" spans="1:9" ht="22.5" outlineLevel="1">
      <c r="A36" s="7" t="s">
        <v>5</v>
      </c>
      <c r="B36" s="7" t="s">
        <v>40</v>
      </c>
      <c r="C36" s="12" t="s">
        <v>47</v>
      </c>
      <c r="D36" s="7" t="s">
        <v>48</v>
      </c>
      <c r="E36" s="15">
        <v>629900</v>
      </c>
      <c r="F36" s="15">
        <v>311070</v>
      </c>
      <c r="G36" s="31">
        <v>311070</v>
      </c>
      <c r="H36" s="29">
        <f t="shared" si="0"/>
        <v>49.384029210985872</v>
      </c>
      <c r="I36" s="33">
        <f t="shared" si="1"/>
        <v>100</v>
      </c>
    </row>
    <row r="37" spans="1:9">
      <c r="A37" s="8" t="s">
        <v>6</v>
      </c>
      <c r="B37" s="10"/>
      <c r="C37" s="13"/>
      <c r="D37" s="10"/>
      <c r="E37" s="16">
        <f>E38</f>
        <v>185600</v>
      </c>
      <c r="F37" s="16">
        <f>F38</f>
        <v>92800</v>
      </c>
      <c r="G37" s="16">
        <f>G38</f>
        <v>92800</v>
      </c>
      <c r="H37" s="22">
        <f t="shared" si="0"/>
        <v>50</v>
      </c>
      <c r="I37" s="16">
        <f t="shared" si="1"/>
        <v>100</v>
      </c>
    </row>
    <row r="38" spans="1:9" ht="45" outlineLevel="1">
      <c r="A38" s="7" t="s">
        <v>6</v>
      </c>
      <c r="B38" s="7" t="s">
        <v>9</v>
      </c>
      <c r="C38" s="12" t="s">
        <v>49</v>
      </c>
      <c r="D38" s="7" t="s">
        <v>50</v>
      </c>
      <c r="E38" s="15">
        <v>185600</v>
      </c>
      <c r="F38" s="15">
        <v>92800</v>
      </c>
      <c r="G38" s="15">
        <v>92800</v>
      </c>
      <c r="H38" s="29">
        <f t="shared" si="0"/>
        <v>50</v>
      </c>
      <c r="I38" s="29">
        <f t="shared" si="1"/>
        <v>100</v>
      </c>
    </row>
    <row r="39" spans="1:9">
      <c r="A39" s="8" t="s">
        <v>9</v>
      </c>
      <c r="B39" s="10"/>
      <c r="C39" s="13"/>
      <c r="D39" s="10"/>
      <c r="E39" s="16">
        <f>E40+E41+E42+E43+E44+E45+E46+E47</f>
        <v>390000</v>
      </c>
      <c r="F39" s="16">
        <f>F40+F41+F42+F43+F44+F45+F46+F47</f>
        <v>69500</v>
      </c>
      <c r="G39" s="16">
        <f>G40+G41+G42+G43+G44+G45+G46</f>
        <v>69500</v>
      </c>
      <c r="H39" s="22">
        <f t="shared" si="0"/>
        <v>17.820512820512821</v>
      </c>
      <c r="I39" s="16">
        <f t="shared" si="1"/>
        <v>100</v>
      </c>
    </row>
    <row r="40" spans="1:9" ht="67.5" outlineLevel="1">
      <c r="A40" s="7" t="s">
        <v>9</v>
      </c>
      <c r="B40" s="7" t="s">
        <v>51</v>
      </c>
      <c r="C40" s="12" t="s">
        <v>52</v>
      </c>
      <c r="D40" s="7" t="s">
        <v>53</v>
      </c>
      <c r="E40" s="15">
        <v>10000</v>
      </c>
      <c r="F40" s="15">
        <v>0</v>
      </c>
      <c r="G40" s="15">
        <v>0</v>
      </c>
      <c r="H40" s="30">
        <f t="shared" si="0"/>
        <v>0</v>
      </c>
      <c r="I40" s="31">
        <v>0</v>
      </c>
    </row>
    <row r="41" spans="1:9" ht="45" outlineLevel="1">
      <c r="A41" s="7" t="s">
        <v>9</v>
      </c>
      <c r="B41" s="7" t="s">
        <v>51</v>
      </c>
      <c r="C41" s="12" t="s">
        <v>54</v>
      </c>
      <c r="D41" s="7" t="s">
        <v>55</v>
      </c>
      <c r="E41" s="15">
        <v>20000</v>
      </c>
      <c r="F41" s="15">
        <v>0</v>
      </c>
      <c r="G41" s="15">
        <v>0</v>
      </c>
      <c r="H41" s="15">
        <f t="shared" si="0"/>
        <v>0</v>
      </c>
      <c r="I41" s="31">
        <v>0</v>
      </c>
    </row>
    <row r="42" spans="1:9" ht="33.75" outlineLevel="1">
      <c r="A42" s="7" t="s">
        <v>9</v>
      </c>
      <c r="B42" s="7" t="s">
        <v>56</v>
      </c>
      <c r="C42" s="12" t="s">
        <v>57</v>
      </c>
      <c r="D42" s="7" t="s">
        <v>58</v>
      </c>
      <c r="E42" s="15">
        <v>5000</v>
      </c>
      <c r="F42" s="15">
        <v>2000</v>
      </c>
      <c r="G42" s="15">
        <v>2000</v>
      </c>
      <c r="H42" s="15">
        <f t="shared" si="0"/>
        <v>40</v>
      </c>
      <c r="I42" s="15">
        <f t="shared" si="1"/>
        <v>100</v>
      </c>
    </row>
    <row r="43" spans="1:9" ht="22.5" outlineLevel="1">
      <c r="A43" s="7" t="s">
        <v>9</v>
      </c>
      <c r="B43" s="7" t="s">
        <v>56</v>
      </c>
      <c r="C43" s="12" t="s">
        <v>59</v>
      </c>
      <c r="D43" s="7" t="s">
        <v>60</v>
      </c>
      <c r="E43" s="15">
        <v>10000</v>
      </c>
      <c r="F43" s="15">
        <v>0</v>
      </c>
      <c r="G43" s="15">
        <v>0</v>
      </c>
      <c r="H43" s="15">
        <f t="shared" si="0"/>
        <v>0</v>
      </c>
      <c r="I43" s="31">
        <v>0</v>
      </c>
    </row>
    <row r="44" spans="1:9" ht="22.5" outlineLevel="1">
      <c r="A44" s="7" t="s">
        <v>9</v>
      </c>
      <c r="B44" s="7" t="s">
        <v>61</v>
      </c>
      <c r="C44" s="12" t="s">
        <v>62</v>
      </c>
      <c r="D44" s="7" t="s">
        <v>63</v>
      </c>
      <c r="E44" s="15">
        <v>135000</v>
      </c>
      <c r="F44" s="15">
        <v>67500</v>
      </c>
      <c r="G44" s="15">
        <v>67500</v>
      </c>
      <c r="H44" s="15">
        <f t="shared" si="0"/>
        <v>50</v>
      </c>
      <c r="I44" s="31">
        <f t="shared" si="1"/>
        <v>100</v>
      </c>
    </row>
    <row r="45" spans="1:9" ht="33.75" outlineLevel="1">
      <c r="A45" s="7" t="s">
        <v>9</v>
      </c>
      <c r="B45" s="7" t="s">
        <v>61</v>
      </c>
      <c r="C45" s="12" t="s">
        <v>64</v>
      </c>
      <c r="D45" s="7" t="s">
        <v>65</v>
      </c>
      <c r="E45" s="15">
        <v>12000</v>
      </c>
      <c r="F45" s="15">
        <v>0</v>
      </c>
      <c r="G45" s="15">
        <v>0</v>
      </c>
      <c r="H45" s="15">
        <f t="shared" si="0"/>
        <v>0</v>
      </c>
      <c r="I45" s="31">
        <v>0</v>
      </c>
    </row>
    <row r="46" spans="1:9" ht="67.5" outlineLevel="1">
      <c r="A46" s="7" t="s">
        <v>9</v>
      </c>
      <c r="B46" s="7" t="s">
        <v>61</v>
      </c>
      <c r="C46" s="12" t="s">
        <v>66</v>
      </c>
      <c r="D46" s="7" t="s">
        <v>67</v>
      </c>
      <c r="E46" s="15">
        <v>33000</v>
      </c>
      <c r="F46" s="15">
        <v>0</v>
      </c>
      <c r="G46" s="15">
        <v>0</v>
      </c>
      <c r="H46" s="15">
        <f t="shared" si="0"/>
        <v>0</v>
      </c>
      <c r="I46" s="15">
        <v>0</v>
      </c>
    </row>
    <row r="47" spans="1:9" ht="33.75" outlineLevel="1">
      <c r="A47" s="35" t="s">
        <v>9</v>
      </c>
      <c r="B47" s="36" t="s">
        <v>61</v>
      </c>
      <c r="C47" s="37" t="s">
        <v>213</v>
      </c>
      <c r="D47" s="36" t="s">
        <v>214</v>
      </c>
      <c r="E47" s="32">
        <v>165000</v>
      </c>
      <c r="F47" s="32">
        <v>0</v>
      </c>
      <c r="G47" s="32">
        <v>0</v>
      </c>
      <c r="H47" s="29">
        <f t="shared" si="0"/>
        <v>0</v>
      </c>
      <c r="I47" s="29">
        <v>0</v>
      </c>
    </row>
    <row r="48" spans="1:9">
      <c r="A48" s="8" t="s">
        <v>12</v>
      </c>
      <c r="B48" s="10"/>
      <c r="C48" s="13"/>
      <c r="D48" s="10"/>
      <c r="E48" s="16">
        <f>E49+E50+E51+E52+E53+E54+E55+E56+E57+E58+E59+E60+E61</f>
        <v>7403510.0200000005</v>
      </c>
      <c r="F48" s="16">
        <f>F49+F50+F51+F52+F53+F54+F55+F56+F57+F58+F59+F60+F61</f>
        <v>3689661.5500000003</v>
      </c>
      <c r="G48" s="16">
        <f>G49+G50+G51+G52+G53+G54+G55+G56+G57+G58+G59+G60+G61</f>
        <v>3689661.5500000003</v>
      </c>
      <c r="H48" s="16">
        <f t="shared" si="0"/>
        <v>49.836652345072395</v>
      </c>
      <c r="I48" s="16">
        <f t="shared" si="1"/>
        <v>99.999999999999986</v>
      </c>
    </row>
    <row r="49" spans="1:9" ht="45" outlineLevel="1">
      <c r="A49" s="7" t="s">
        <v>12</v>
      </c>
      <c r="B49" s="7" t="s">
        <v>32</v>
      </c>
      <c r="C49" s="12" t="s">
        <v>68</v>
      </c>
      <c r="D49" s="7" t="s">
        <v>69</v>
      </c>
      <c r="E49" s="15">
        <v>616720</v>
      </c>
      <c r="F49" s="15">
        <v>0</v>
      </c>
      <c r="G49" s="15">
        <v>0</v>
      </c>
      <c r="H49" s="31">
        <f t="shared" si="0"/>
        <v>0</v>
      </c>
      <c r="I49" s="31">
        <v>0</v>
      </c>
    </row>
    <row r="50" spans="1:9" ht="67.5" outlineLevel="1">
      <c r="A50" s="7" t="s">
        <v>12</v>
      </c>
      <c r="B50" s="7" t="s">
        <v>70</v>
      </c>
      <c r="C50" s="12" t="s">
        <v>71</v>
      </c>
      <c r="D50" s="7" t="s">
        <v>72</v>
      </c>
      <c r="E50" s="15">
        <v>421480.17</v>
      </c>
      <c r="F50" s="15">
        <v>421480.17</v>
      </c>
      <c r="G50" s="15">
        <v>421480.17</v>
      </c>
      <c r="H50" s="15">
        <f t="shared" si="0"/>
        <v>100</v>
      </c>
      <c r="I50" s="31">
        <f t="shared" si="1"/>
        <v>100</v>
      </c>
    </row>
    <row r="51" spans="1:9" ht="67.5" outlineLevel="1">
      <c r="A51" s="7" t="s">
        <v>12</v>
      </c>
      <c r="B51" s="7" t="s">
        <v>70</v>
      </c>
      <c r="C51" s="12" t="s">
        <v>73</v>
      </c>
      <c r="D51" s="7" t="s">
        <v>74</v>
      </c>
      <c r="E51" s="15">
        <v>1802877.57</v>
      </c>
      <c r="F51" s="15">
        <v>1802877.57</v>
      </c>
      <c r="G51" s="15">
        <v>1802877.57</v>
      </c>
      <c r="H51" s="15">
        <f t="shared" si="0"/>
        <v>100</v>
      </c>
      <c r="I51" s="31">
        <f t="shared" si="1"/>
        <v>100</v>
      </c>
    </row>
    <row r="52" spans="1:9" ht="33.75" outlineLevel="1">
      <c r="A52" s="7" t="s">
        <v>12</v>
      </c>
      <c r="B52" s="7" t="s">
        <v>51</v>
      </c>
      <c r="C52" s="12" t="s">
        <v>75</v>
      </c>
      <c r="D52" s="7" t="s">
        <v>76</v>
      </c>
      <c r="E52" s="15">
        <v>1167692.31</v>
      </c>
      <c r="F52" s="15">
        <v>805707.69</v>
      </c>
      <c r="G52" s="15">
        <v>805707.69</v>
      </c>
      <c r="H52" s="15">
        <f t="shared" si="0"/>
        <v>68.999999666007909</v>
      </c>
      <c r="I52" s="31">
        <f t="shared" si="1"/>
        <v>100</v>
      </c>
    </row>
    <row r="53" spans="1:9" ht="22.5" outlineLevel="1">
      <c r="A53" s="7" t="s">
        <v>12</v>
      </c>
      <c r="B53" s="7" t="s">
        <v>51</v>
      </c>
      <c r="C53" s="12" t="s">
        <v>77</v>
      </c>
      <c r="D53" s="7" t="s">
        <v>78</v>
      </c>
      <c r="E53" s="15">
        <v>3000000</v>
      </c>
      <c r="F53" s="15">
        <v>480000</v>
      </c>
      <c r="G53" s="15">
        <v>480000</v>
      </c>
      <c r="H53" s="15">
        <f t="shared" si="0"/>
        <v>16</v>
      </c>
      <c r="I53" s="31">
        <f t="shared" si="1"/>
        <v>100</v>
      </c>
    </row>
    <row r="54" spans="1:9" ht="33.75" outlineLevel="1">
      <c r="A54" s="7" t="s">
        <v>12</v>
      </c>
      <c r="B54" s="7" t="s">
        <v>51</v>
      </c>
      <c r="C54" s="12" t="s">
        <v>79</v>
      </c>
      <c r="D54" s="7" t="s">
        <v>80</v>
      </c>
      <c r="E54" s="15">
        <v>129739.97</v>
      </c>
      <c r="F54" s="15">
        <v>119739.97</v>
      </c>
      <c r="G54" s="15">
        <v>119739.97</v>
      </c>
      <c r="H54" s="15">
        <f t="shared" si="0"/>
        <v>92.292275079144844</v>
      </c>
      <c r="I54" s="31">
        <f t="shared" si="1"/>
        <v>100</v>
      </c>
    </row>
    <row r="55" spans="1:9" ht="123.75" outlineLevel="1">
      <c r="A55" s="7" t="s">
        <v>12</v>
      </c>
      <c r="B55" s="7" t="s">
        <v>81</v>
      </c>
      <c r="C55" s="12" t="s">
        <v>82</v>
      </c>
      <c r="D55" s="18" t="s">
        <v>83</v>
      </c>
      <c r="E55" s="15">
        <v>20000</v>
      </c>
      <c r="F55" s="15">
        <v>0</v>
      </c>
      <c r="G55" s="15">
        <v>0</v>
      </c>
      <c r="H55" s="15">
        <f t="shared" si="0"/>
        <v>0</v>
      </c>
      <c r="I55" s="31">
        <v>0</v>
      </c>
    </row>
    <row r="56" spans="1:9" ht="67.5" outlineLevel="1">
      <c r="A56" s="7" t="s">
        <v>12</v>
      </c>
      <c r="B56" s="7" t="s">
        <v>81</v>
      </c>
      <c r="C56" s="12" t="s">
        <v>84</v>
      </c>
      <c r="D56" s="7" t="s">
        <v>85</v>
      </c>
      <c r="E56" s="15">
        <v>10000</v>
      </c>
      <c r="F56" s="15">
        <v>0</v>
      </c>
      <c r="G56" s="15">
        <v>0</v>
      </c>
      <c r="H56" s="15">
        <f t="shared" si="0"/>
        <v>0</v>
      </c>
      <c r="I56" s="31">
        <v>0</v>
      </c>
    </row>
    <row r="57" spans="1:9" ht="22.5" outlineLevel="1">
      <c r="A57" s="7" t="s">
        <v>12</v>
      </c>
      <c r="B57" s="7" t="s">
        <v>81</v>
      </c>
      <c r="C57" s="12" t="s">
        <v>86</v>
      </c>
      <c r="D57" s="7" t="s">
        <v>87</v>
      </c>
      <c r="E57" s="15">
        <v>5000</v>
      </c>
      <c r="F57" s="15">
        <v>0</v>
      </c>
      <c r="G57" s="15">
        <v>0</v>
      </c>
      <c r="H57" s="15">
        <f t="shared" si="0"/>
        <v>0</v>
      </c>
      <c r="I57" s="31">
        <v>0</v>
      </c>
    </row>
    <row r="58" spans="1:9" ht="22.5" outlineLevel="1">
      <c r="A58" s="7" t="s">
        <v>12</v>
      </c>
      <c r="B58" s="7" t="s">
        <v>81</v>
      </c>
      <c r="C58" s="12" t="s">
        <v>88</v>
      </c>
      <c r="D58" s="7" t="s">
        <v>89</v>
      </c>
      <c r="E58" s="15">
        <v>30000</v>
      </c>
      <c r="F58" s="15">
        <v>23300</v>
      </c>
      <c r="G58" s="15">
        <v>23300</v>
      </c>
      <c r="H58" s="15">
        <f t="shared" si="0"/>
        <v>77.666666666666671</v>
      </c>
      <c r="I58" s="31">
        <f t="shared" si="1"/>
        <v>100</v>
      </c>
    </row>
    <row r="59" spans="1:9" ht="22.5" outlineLevel="1">
      <c r="A59" s="7" t="s">
        <v>12</v>
      </c>
      <c r="B59" s="7" t="s">
        <v>81</v>
      </c>
      <c r="C59" s="12" t="s">
        <v>90</v>
      </c>
      <c r="D59" s="7" t="s">
        <v>91</v>
      </c>
      <c r="E59" s="15">
        <v>100000</v>
      </c>
      <c r="F59" s="15">
        <v>0</v>
      </c>
      <c r="G59" s="15">
        <v>0</v>
      </c>
      <c r="H59" s="15">
        <f t="shared" si="0"/>
        <v>0</v>
      </c>
      <c r="I59" s="31">
        <v>0</v>
      </c>
    </row>
    <row r="60" spans="1:9" ht="33.75" outlineLevel="1">
      <c r="A60" s="7" t="s">
        <v>12</v>
      </c>
      <c r="B60" s="7" t="s">
        <v>81</v>
      </c>
      <c r="C60" s="12" t="s">
        <v>92</v>
      </c>
      <c r="D60" s="7" t="s">
        <v>93</v>
      </c>
      <c r="E60" s="15">
        <v>36556.15</v>
      </c>
      <c r="F60" s="15">
        <v>36556.15</v>
      </c>
      <c r="G60" s="15">
        <v>36556.15</v>
      </c>
      <c r="H60" s="15">
        <f t="shared" si="0"/>
        <v>100</v>
      </c>
      <c r="I60" s="15">
        <f t="shared" si="1"/>
        <v>100</v>
      </c>
    </row>
    <row r="61" spans="1:9" ht="33.75" outlineLevel="1">
      <c r="A61" s="35" t="s">
        <v>12</v>
      </c>
      <c r="B61" s="36" t="s">
        <v>81</v>
      </c>
      <c r="C61" s="37" t="s">
        <v>215</v>
      </c>
      <c r="D61" s="36" t="s">
        <v>216</v>
      </c>
      <c r="E61" s="32">
        <v>63443.85</v>
      </c>
      <c r="F61" s="32">
        <v>0</v>
      </c>
      <c r="G61" s="32">
        <v>0</v>
      </c>
      <c r="H61" s="29">
        <f t="shared" si="0"/>
        <v>0</v>
      </c>
      <c r="I61" s="29">
        <v>0</v>
      </c>
    </row>
    <row r="62" spans="1:9">
      <c r="A62" s="8" t="s">
        <v>94</v>
      </c>
      <c r="B62" s="10"/>
      <c r="C62" s="13"/>
      <c r="D62" s="10"/>
      <c r="E62" s="16">
        <f>E63+E64+E65+E66+E67+E68+E69+E70+E71+E72+E73+E74</f>
        <v>20577305.859999999</v>
      </c>
      <c r="F62" s="16">
        <f>F63+F64+F65+F66+F67+F68+F69+F70+F71+F72+F73+F74</f>
        <v>3914785.99</v>
      </c>
      <c r="G62" s="16">
        <f>G63+G64+G65+G66+G67+G68+G70+G71+G72+G73+G74+G69</f>
        <v>3914785.99</v>
      </c>
      <c r="H62" s="22">
        <f t="shared" si="0"/>
        <v>19.024774266537534</v>
      </c>
      <c r="I62" s="16">
        <f t="shared" si="1"/>
        <v>100</v>
      </c>
    </row>
    <row r="63" spans="1:9" outlineLevel="1">
      <c r="A63" s="7" t="s">
        <v>94</v>
      </c>
      <c r="B63" s="7" t="s">
        <v>5</v>
      </c>
      <c r="C63" s="12" t="s">
        <v>217</v>
      </c>
      <c r="D63" s="7" t="s">
        <v>95</v>
      </c>
      <c r="E63" s="15">
        <v>12169049.939999999</v>
      </c>
      <c r="F63" s="15">
        <v>274669.65999999997</v>
      </c>
      <c r="G63" s="15">
        <v>274669.65999999997</v>
      </c>
      <c r="H63" s="30">
        <f t="shared" si="0"/>
        <v>2.2571167129255776</v>
      </c>
      <c r="I63" s="31">
        <f t="shared" si="1"/>
        <v>100</v>
      </c>
    </row>
    <row r="64" spans="1:9" ht="33.75" outlineLevel="1">
      <c r="A64" s="7" t="s">
        <v>94</v>
      </c>
      <c r="B64" s="7" t="s">
        <v>5</v>
      </c>
      <c r="C64" s="12" t="s">
        <v>218</v>
      </c>
      <c r="D64" s="7" t="s">
        <v>96</v>
      </c>
      <c r="E64" s="15">
        <v>2200000</v>
      </c>
      <c r="F64" s="15">
        <v>589611.9</v>
      </c>
      <c r="G64" s="15">
        <v>589611.9</v>
      </c>
      <c r="H64" s="15">
        <f t="shared" si="0"/>
        <v>26.800540909090909</v>
      </c>
      <c r="I64" s="31">
        <f t="shared" si="1"/>
        <v>100</v>
      </c>
    </row>
    <row r="65" spans="1:9" outlineLevel="1">
      <c r="A65" s="7" t="s">
        <v>94</v>
      </c>
      <c r="B65" s="7" t="s">
        <v>6</v>
      </c>
      <c r="C65" s="12" t="s">
        <v>97</v>
      </c>
      <c r="D65" s="7" t="s">
        <v>98</v>
      </c>
      <c r="E65" s="15">
        <v>50000</v>
      </c>
      <c r="F65" s="15">
        <v>0</v>
      </c>
      <c r="G65" s="15">
        <v>0</v>
      </c>
      <c r="H65" s="15">
        <f t="shared" si="0"/>
        <v>0</v>
      </c>
      <c r="I65" s="31">
        <v>0</v>
      </c>
    </row>
    <row r="66" spans="1:9" ht="22.5" outlineLevel="1">
      <c r="A66" s="7" t="s">
        <v>94</v>
      </c>
      <c r="B66" s="7" t="s">
        <v>9</v>
      </c>
      <c r="C66" s="12" t="s">
        <v>99</v>
      </c>
      <c r="D66" s="7" t="s">
        <v>100</v>
      </c>
      <c r="E66" s="15">
        <v>2945000</v>
      </c>
      <c r="F66" s="15">
        <v>1266350</v>
      </c>
      <c r="G66" s="15">
        <v>1266350</v>
      </c>
      <c r="H66" s="32">
        <f t="shared" si="0"/>
        <v>43</v>
      </c>
      <c r="I66" s="31">
        <f t="shared" si="1"/>
        <v>100</v>
      </c>
    </row>
    <row r="67" spans="1:9" ht="22.5" outlineLevel="1">
      <c r="A67" s="7" t="s">
        <v>94</v>
      </c>
      <c r="B67" s="7" t="s">
        <v>9</v>
      </c>
      <c r="C67" s="12" t="s">
        <v>101</v>
      </c>
      <c r="D67" s="7" t="s">
        <v>102</v>
      </c>
      <c r="E67" s="15">
        <v>523512</v>
      </c>
      <c r="F67" s="15">
        <v>493512</v>
      </c>
      <c r="G67" s="15">
        <v>493512</v>
      </c>
      <c r="H67" s="15">
        <f t="shared" si="0"/>
        <v>94.26947233301243</v>
      </c>
      <c r="I67" s="31">
        <f t="shared" si="1"/>
        <v>100</v>
      </c>
    </row>
    <row r="68" spans="1:9" ht="22.5" outlineLevel="1">
      <c r="A68" s="7" t="s">
        <v>94</v>
      </c>
      <c r="B68" s="7" t="s">
        <v>9</v>
      </c>
      <c r="C68" s="12" t="s">
        <v>103</v>
      </c>
      <c r="D68" s="7" t="s">
        <v>104</v>
      </c>
      <c r="E68" s="15">
        <v>400000</v>
      </c>
      <c r="F68" s="15">
        <v>206857.16</v>
      </c>
      <c r="G68" s="15">
        <v>206857.16</v>
      </c>
      <c r="H68" s="15">
        <f t="shared" si="0"/>
        <v>51.714289999999998</v>
      </c>
      <c r="I68" s="31">
        <f t="shared" si="1"/>
        <v>100</v>
      </c>
    </row>
    <row r="69" spans="1:9" ht="33.75" outlineLevel="1">
      <c r="A69" s="7" t="s">
        <v>94</v>
      </c>
      <c r="B69" s="7" t="s">
        <v>9</v>
      </c>
      <c r="C69" s="12" t="s">
        <v>219</v>
      </c>
      <c r="D69" s="7" t="s">
        <v>220</v>
      </c>
      <c r="E69" s="15">
        <v>229500</v>
      </c>
      <c r="F69" s="15">
        <v>99000</v>
      </c>
      <c r="G69" s="15">
        <v>99000</v>
      </c>
      <c r="H69" s="15">
        <f t="shared" si="0"/>
        <v>43.137254901960787</v>
      </c>
      <c r="I69" s="31">
        <f t="shared" si="1"/>
        <v>100</v>
      </c>
    </row>
    <row r="70" spans="1:9" ht="56.25" outlineLevel="1">
      <c r="A70" s="7" t="s">
        <v>94</v>
      </c>
      <c r="B70" s="7" t="s">
        <v>9</v>
      </c>
      <c r="C70" s="12" t="s">
        <v>22</v>
      </c>
      <c r="D70" s="7" t="s">
        <v>23</v>
      </c>
      <c r="E70" s="15">
        <v>11900</v>
      </c>
      <c r="F70" s="15">
        <v>0</v>
      </c>
      <c r="G70" s="15">
        <v>0</v>
      </c>
      <c r="H70" s="15">
        <f t="shared" si="0"/>
        <v>0</v>
      </c>
      <c r="I70" s="31">
        <v>0</v>
      </c>
    </row>
    <row r="71" spans="1:9" ht="22.5" outlineLevel="1">
      <c r="A71" s="7" t="s">
        <v>94</v>
      </c>
      <c r="B71" s="7" t="s">
        <v>9</v>
      </c>
      <c r="C71" s="12" t="s">
        <v>105</v>
      </c>
      <c r="D71" s="7" t="s">
        <v>106</v>
      </c>
      <c r="E71" s="15">
        <v>1713343.92</v>
      </c>
      <c r="F71" s="15">
        <v>923007.43</v>
      </c>
      <c r="G71" s="15">
        <v>923007.43</v>
      </c>
      <c r="H71" s="15">
        <f t="shared" si="0"/>
        <v>53.871696115745401</v>
      </c>
      <c r="I71" s="31">
        <f t="shared" si="1"/>
        <v>100</v>
      </c>
    </row>
    <row r="72" spans="1:9" ht="33.75" outlineLevel="1">
      <c r="A72" s="7" t="s">
        <v>94</v>
      </c>
      <c r="B72" s="7" t="s">
        <v>9</v>
      </c>
      <c r="C72" s="12" t="s">
        <v>107</v>
      </c>
      <c r="D72" s="7" t="s">
        <v>108</v>
      </c>
      <c r="E72" s="15">
        <v>200000</v>
      </c>
      <c r="F72" s="15">
        <v>61777.84</v>
      </c>
      <c r="G72" s="15">
        <v>61777.84</v>
      </c>
      <c r="H72" s="32">
        <f t="shared" si="0"/>
        <v>30.888919999999999</v>
      </c>
      <c r="I72" s="31">
        <f t="shared" si="1"/>
        <v>100</v>
      </c>
    </row>
    <row r="73" spans="1:9" ht="33.75" outlineLevel="1">
      <c r="A73" s="7" t="s">
        <v>94</v>
      </c>
      <c r="B73" s="7" t="s">
        <v>9</v>
      </c>
      <c r="C73" s="12" t="s">
        <v>109</v>
      </c>
      <c r="D73" s="7" t="s">
        <v>110</v>
      </c>
      <c r="E73" s="15">
        <v>130000</v>
      </c>
      <c r="F73" s="15">
        <v>0</v>
      </c>
      <c r="G73" s="15">
        <v>0</v>
      </c>
      <c r="H73" s="15">
        <f t="shared" si="0"/>
        <v>0</v>
      </c>
      <c r="I73" s="31">
        <v>0</v>
      </c>
    </row>
    <row r="74" spans="1:9" ht="33.75" outlineLevel="1">
      <c r="A74" s="38" t="s">
        <v>94</v>
      </c>
      <c r="B74" s="38" t="s">
        <v>9</v>
      </c>
      <c r="C74" s="39" t="s">
        <v>111</v>
      </c>
      <c r="D74" s="38" t="s">
        <v>112</v>
      </c>
      <c r="E74" s="33">
        <v>5000</v>
      </c>
      <c r="F74" s="33">
        <v>0</v>
      </c>
      <c r="G74" s="33">
        <v>0</v>
      </c>
      <c r="H74" s="29">
        <f t="shared" si="0"/>
        <v>0</v>
      </c>
      <c r="I74" s="33">
        <v>0</v>
      </c>
    </row>
    <row r="75" spans="1:9" outlineLevel="1">
      <c r="A75" s="44" t="s">
        <v>32</v>
      </c>
      <c r="B75" s="10"/>
      <c r="C75" s="13"/>
      <c r="D75" s="10"/>
      <c r="E75" s="16">
        <f>E76+E77</f>
        <v>1900000</v>
      </c>
      <c r="F75" s="16">
        <f>F76+F77</f>
        <v>0</v>
      </c>
      <c r="G75" s="16">
        <v>0</v>
      </c>
      <c r="H75" s="22">
        <v>0</v>
      </c>
      <c r="I75" s="22">
        <v>0</v>
      </c>
    </row>
    <row r="76" spans="1:9" ht="22.5" outlineLevel="1">
      <c r="A76" s="40" t="s">
        <v>32</v>
      </c>
      <c r="B76" s="43" t="s">
        <v>94</v>
      </c>
      <c r="C76" s="42" t="s">
        <v>221</v>
      </c>
      <c r="D76" s="41" t="s">
        <v>222</v>
      </c>
      <c r="E76" s="30">
        <v>300000</v>
      </c>
      <c r="F76" s="30">
        <v>0</v>
      </c>
      <c r="G76" s="30">
        <v>0</v>
      </c>
      <c r="H76" s="30">
        <v>0</v>
      </c>
      <c r="I76" s="30">
        <v>0</v>
      </c>
    </row>
    <row r="77" spans="1:9" ht="56.25" outlineLevel="1">
      <c r="A77" s="35" t="s">
        <v>32</v>
      </c>
      <c r="B77" s="36" t="s">
        <v>94</v>
      </c>
      <c r="C77" s="37" t="s">
        <v>223</v>
      </c>
      <c r="D77" s="36" t="s">
        <v>224</v>
      </c>
      <c r="E77" s="32">
        <v>1600000</v>
      </c>
      <c r="F77" s="32">
        <v>0</v>
      </c>
      <c r="G77" s="32">
        <v>0</v>
      </c>
      <c r="H77" s="29">
        <v>0</v>
      </c>
      <c r="I77" s="29">
        <v>0</v>
      </c>
    </row>
    <row r="78" spans="1:9">
      <c r="A78" s="8" t="s">
        <v>113</v>
      </c>
      <c r="B78" s="10"/>
      <c r="C78" s="13"/>
      <c r="D78" s="10"/>
      <c r="E78" s="16">
        <f>E79+E80+E81+E82+E83+E84+E85+E86+E87+E88+E89+E90+E91+E92+E93+E94+E95+E96+E97</f>
        <v>156514752</v>
      </c>
      <c r="F78" s="16">
        <f>F79+F80+F81+F82+F83+F84+F85+F86+F87+F88+F89+F90+F91+F92+F93+F94+F95+F96+F97</f>
        <v>82093476.179999992</v>
      </c>
      <c r="G78" s="16">
        <f>G79+G80+G81+G82+G83+G84+G85+G86+G87+G88+G89+G90+G91+G92+G93+G94+G95+G97+G96</f>
        <v>81927543.479999989</v>
      </c>
      <c r="H78" s="22">
        <f t="shared" si="0"/>
        <v>52.344933901182678</v>
      </c>
      <c r="I78" s="16">
        <f t="shared" si="1"/>
        <v>99.797873463615829</v>
      </c>
    </row>
    <row r="79" spans="1:9" ht="45" outlineLevel="1">
      <c r="A79" s="7" t="s">
        <v>113</v>
      </c>
      <c r="B79" s="7" t="s">
        <v>5</v>
      </c>
      <c r="C79" s="12" t="s">
        <v>114</v>
      </c>
      <c r="D79" s="7" t="s">
        <v>115</v>
      </c>
      <c r="E79" s="15">
        <v>4886000</v>
      </c>
      <c r="F79" s="15">
        <v>0</v>
      </c>
      <c r="G79" s="15">
        <v>0</v>
      </c>
      <c r="H79" s="30">
        <f t="shared" si="0"/>
        <v>0</v>
      </c>
      <c r="I79" s="31">
        <v>0</v>
      </c>
    </row>
    <row r="80" spans="1:9" ht="45" outlineLevel="1">
      <c r="A80" s="7" t="s">
        <v>113</v>
      </c>
      <c r="B80" s="7" t="s">
        <v>5</v>
      </c>
      <c r="C80" s="12" t="s">
        <v>116</v>
      </c>
      <c r="D80" s="7" t="s">
        <v>117</v>
      </c>
      <c r="E80" s="15">
        <v>3602000</v>
      </c>
      <c r="F80" s="15">
        <v>863529.2</v>
      </c>
      <c r="G80" s="15">
        <v>863529.2</v>
      </c>
      <c r="H80" s="15">
        <f t="shared" si="0"/>
        <v>23.973603553581345</v>
      </c>
      <c r="I80" s="31">
        <f t="shared" si="1"/>
        <v>100</v>
      </c>
    </row>
    <row r="81" spans="1:9" ht="56.25" outlineLevel="1">
      <c r="A81" s="7" t="s">
        <v>113</v>
      </c>
      <c r="B81" s="7" t="s">
        <v>5</v>
      </c>
      <c r="C81" s="12" t="s">
        <v>118</v>
      </c>
      <c r="D81" s="7" t="s">
        <v>119</v>
      </c>
      <c r="E81" s="15">
        <v>23093840</v>
      </c>
      <c r="F81" s="15">
        <v>11546920.119999999</v>
      </c>
      <c r="G81" s="15">
        <v>11546920.119999999</v>
      </c>
      <c r="H81" s="15">
        <f t="shared" si="0"/>
        <v>50.000000519619086</v>
      </c>
      <c r="I81" s="31">
        <f t="shared" si="1"/>
        <v>100</v>
      </c>
    </row>
    <row r="82" spans="1:9" ht="45" outlineLevel="1">
      <c r="A82" s="7" t="s">
        <v>113</v>
      </c>
      <c r="B82" s="7" t="s">
        <v>5</v>
      </c>
      <c r="C82" s="12" t="s">
        <v>13</v>
      </c>
      <c r="D82" s="7" t="s">
        <v>14</v>
      </c>
      <c r="E82" s="15">
        <v>51400</v>
      </c>
      <c r="F82" s="15">
        <v>21364.799999999999</v>
      </c>
      <c r="G82" s="15">
        <v>21364.799999999999</v>
      </c>
      <c r="H82" s="15">
        <f t="shared" si="0"/>
        <v>41.565758754863815</v>
      </c>
      <c r="I82" s="31">
        <f t="shared" si="1"/>
        <v>100</v>
      </c>
    </row>
    <row r="83" spans="1:9" ht="78.75" outlineLevel="1">
      <c r="A83" s="7" t="s">
        <v>113</v>
      </c>
      <c r="B83" s="7" t="s">
        <v>5</v>
      </c>
      <c r="C83" s="12" t="s">
        <v>120</v>
      </c>
      <c r="D83" s="7" t="s">
        <v>121</v>
      </c>
      <c r="E83" s="15">
        <v>33327200</v>
      </c>
      <c r="F83" s="15">
        <v>21311000</v>
      </c>
      <c r="G83" s="15">
        <v>21311000</v>
      </c>
      <c r="H83" s="15">
        <f t="shared" si="0"/>
        <v>63.944765836913994</v>
      </c>
      <c r="I83" s="31">
        <f t="shared" si="1"/>
        <v>100</v>
      </c>
    </row>
    <row r="84" spans="1:9" ht="22.5" outlineLevel="1">
      <c r="A84" s="7" t="s">
        <v>113</v>
      </c>
      <c r="B84" s="7" t="s">
        <v>5</v>
      </c>
      <c r="C84" s="12" t="s">
        <v>15</v>
      </c>
      <c r="D84" s="7" t="s">
        <v>16</v>
      </c>
      <c r="E84" s="15">
        <v>1364300</v>
      </c>
      <c r="F84" s="15">
        <v>789600</v>
      </c>
      <c r="G84" s="15">
        <v>789600</v>
      </c>
      <c r="H84" s="15">
        <f t="shared" si="0"/>
        <v>57.875833760903028</v>
      </c>
      <c r="I84" s="31">
        <f t="shared" si="1"/>
        <v>100</v>
      </c>
    </row>
    <row r="85" spans="1:9" ht="45" outlineLevel="1">
      <c r="A85" s="7" t="s">
        <v>113</v>
      </c>
      <c r="B85" s="7" t="s">
        <v>6</v>
      </c>
      <c r="C85" s="12" t="s">
        <v>116</v>
      </c>
      <c r="D85" s="7" t="s">
        <v>117</v>
      </c>
      <c r="E85" s="15">
        <v>1679000</v>
      </c>
      <c r="F85" s="15">
        <v>0</v>
      </c>
      <c r="G85" s="15">
        <v>0</v>
      </c>
      <c r="H85" s="15">
        <f t="shared" si="0"/>
        <v>0</v>
      </c>
      <c r="I85" s="31">
        <v>0</v>
      </c>
    </row>
    <row r="86" spans="1:9" ht="78.75" outlineLevel="1">
      <c r="A86" s="7" t="s">
        <v>113</v>
      </c>
      <c r="B86" s="7" t="s">
        <v>6</v>
      </c>
      <c r="C86" s="12" t="s">
        <v>122</v>
      </c>
      <c r="D86" s="7" t="s">
        <v>123</v>
      </c>
      <c r="E86" s="15">
        <v>18684920</v>
      </c>
      <c r="F86" s="15">
        <v>9342460.0399999991</v>
      </c>
      <c r="G86" s="15">
        <v>9342460.0399999991</v>
      </c>
      <c r="H86" s="15">
        <f t="shared" si="0"/>
        <v>50.000000214076373</v>
      </c>
      <c r="I86" s="31">
        <f>G86*100/F86</f>
        <v>100</v>
      </c>
    </row>
    <row r="87" spans="1:9" ht="90" outlineLevel="1">
      <c r="A87" s="7" t="s">
        <v>113</v>
      </c>
      <c r="B87" s="7" t="s">
        <v>6</v>
      </c>
      <c r="C87" s="12" t="s">
        <v>124</v>
      </c>
      <c r="D87" s="7" t="s">
        <v>125</v>
      </c>
      <c r="E87" s="15">
        <v>31710700</v>
      </c>
      <c r="F87" s="15">
        <v>18497910</v>
      </c>
      <c r="G87" s="15">
        <v>18497910</v>
      </c>
      <c r="H87" s="15">
        <f t="shared" si="0"/>
        <v>58.33333858918283</v>
      </c>
      <c r="I87" s="31">
        <f t="shared" si="1"/>
        <v>100</v>
      </c>
    </row>
    <row r="88" spans="1:9" ht="33.75" outlineLevel="1">
      <c r="A88" s="7" t="s">
        <v>113</v>
      </c>
      <c r="B88" s="7" t="s">
        <v>6</v>
      </c>
      <c r="C88" s="12" t="s">
        <v>126</v>
      </c>
      <c r="D88" s="7" t="s">
        <v>127</v>
      </c>
      <c r="E88" s="15">
        <v>1196300</v>
      </c>
      <c r="F88" s="15">
        <v>697845</v>
      </c>
      <c r="G88" s="15">
        <v>697845</v>
      </c>
      <c r="H88" s="15">
        <f t="shared" si="0"/>
        <v>58.333611970241577</v>
      </c>
      <c r="I88" s="31">
        <f t="shared" si="1"/>
        <v>100</v>
      </c>
    </row>
    <row r="89" spans="1:9" ht="22.5" outlineLevel="1">
      <c r="A89" s="7" t="s">
        <v>113</v>
      </c>
      <c r="B89" s="7" t="s">
        <v>6</v>
      </c>
      <c r="C89" s="12" t="s">
        <v>17</v>
      </c>
      <c r="D89" s="7" t="s">
        <v>16</v>
      </c>
      <c r="E89" s="15">
        <v>1309300</v>
      </c>
      <c r="F89" s="15">
        <v>763760</v>
      </c>
      <c r="G89" s="15">
        <v>763760</v>
      </c>
      <c r="H89" s="15">
        <f t="shared" si="0"/>
        <v>58.333460627816393</v>
      </c>
      <c r="I89" s="31">
        <f t="shared" ref="I89:I137" si="2">G89*100/F89</f>
        <v>100</v>
      </c>
    </row>
    <row r="90" spans="1:9" ht="56.25" outlineLevel="1">
      <c r="A90" s="7" t="s">
        <v>113</v>
      </c>
      <c r="B90" s="7" t="s">
        <v>6</v>
      </c>
      <c r="C90" s="12" t="s">
        <v>128</v>
      </c>
      <c r="D90" s="7" t="s">
        <v>129</v>
      </c>
      <c r="E90" s="15">
        <v>31547327</v>
      </c>
      <c r="F90" s="15">
        <v>15773663.6</v>
      </c>
      <c r="G90" s="15">
        <v>15773663.6</v>
      </c>
      <c r="H90" s="32">
        <f t="shared" ref="H90:H137" si="3">G90*100/E90</f>
        <v>50.000000316984064</v>
      </c>
      <c r="I90" s="31">
        <f t="shared" si="2"/>
        <v>100</v>
      </c>
    </row>
    <row r="91" spans="1:9" ht="45" outlineLevel="1">
      <c r="A91" s="7" t="s">
        <v>113</v>
      </c>
      <c r="B91" s="7" t="s">
        <v>6</v>
      </c>
      <c r="C91" s="12" t="s">
        <v>130</v>
      </c>
      <c r="D91" s="7" t="s">
        <v>131</v>
      </c>
      <c r="E91" s="15">
        <v>272000</v>
      </c>
      <c r="F91" s="15">
        <v>52069.25</v>
      </c>
      <c r="G91" s="15">
        <v>52069.25</v>
      </c>
      <c r="H91" s="15">
        <f t="shared" si="3"/>
        <v>19.14310661764706</v>
      </c>
      <c r="I91" s="31">
        <f t="shared" si="2"/>
        <v>100</v>
      </c>
    </row>
    <row r="92" spans="1:9" ht="45" outlineLevel="1">
      <c r="A92" s="7" t="s">
        <v>113</v>
      </c>
      <c r="B92" s="7" t="s">
        <v>6</v>
      </c>
      <c r="C92" s="12" t="s">
        <v>132</v>
      </c>
      <c r="D92" s="7" t="s">
        <v>133</v>
      </c>
      <c r="E92" s="15">
        <v>200000</v>
      </c>
      <c r="F92" s="15">
        <v>0</v>
      </c>
      <c r="G92" s="15">
        <v>0</v>
      </c>
      <c r="H92" s="15">
        <f t="shared" si="3"/>
        <v>0</v>
      </c>
      <c r="I92" s="31">
        <v>0</v>
      </c>
    </row>
    <row r="93" spans="1:9" ht="45" outlineLevel="1">
      <c r="A93" s="7" t="s">
        <v>113</v>
      </c>
      <c r="B93" s="7" t="s">
        <v>113</v>
      </c>
      <c r="C93" s="12" t="s">
        <v>134</v>
      </c>
      <c r="D93" s="7" t="s">
        <v>135</v>
      </c>
      <c r="E93" s="15">
        <v>1800415</v>
      </c>
      <c r="F93" s="15">
        <v>1014148.4</v>
      </c>
      <c r="G93" s="15">
        <v>848215.7</v>
      </c>
      <c r="H93" s="15">
        <f t="shared" si="3"/>
        <v>47.11223245751674</v>
      </c>
      <c r="I93" s="31">
        <f t="shared" si="2"/>
        <v>83.638222966185225</v>
      </c>
    </row>
    <row r="94" spans="1:9" ht="33.75" outlineLevel="1">
      <c r="A94" s="7" t="s">
        <v>113</v>
      </c>
      <c r="B94" s="7" t="s">
        <v>113</v>
      </c>
      <c r="C94" s="12" t="s">
        <v>136</v>
      </c>
      <c r="D94" s="7" t="s">
        <v>137</v>
      </c>
      <c r="E94" s="15">
        <v>1516900</v>
      </c>
      <c r="F94" s="15">
        <v>1225558.08</v>
      </c>
      <c r="G94" s="15">
        <v>1225558.08</v>
      </c>
      <c r="H94" s="15">
        <f t="shared" si="3"/>
        <v>80.793597468521327</v>
      </c>
      <c r="I94" s="31">
        <f t="shared" si="2"/>
        <v>100</v>
      </c>
    </row>
    <row r="95" spans="1:9" ht="45" outlineLevel="1">
      <c r="A95" s="7" t="s">
        <v>113</v>
      </c>
      <c r="B95" s="7" t="s">
        <v>51</v>
      </c>
      <c r="C95" s="12" t="s">
        <v>138</v>
      </c>
      <c r="D95" s="7" t="s">
        <v>139</v>
      </c>
      <c r="E95" s="15">
        <v>40000</v>
      </c>
      <c r="F95" s="15">
        <v>22647.69</v>
      </c>
      <c r="G95" s="15">
        <v>22647.69</v>
      </c>
      <c r="H95" s="15">
        <f t="shared" si="3"/>
        <v>56.619225</v>
      </c>
      <c r="I95" s="31">
        <f t="shared" si="2"/>
        <v>100</v>
      </c>
    </row>
    <row r="96" spans="1:9" ht="22.5" outlineLevel="1">
      <c r="A96" s="7" t="s">
        <v>113</v>
      </c>
      <c r="B96" s="7" t="s">
        <v>51</v>
      </c>
      <c r="C96" s="12" t="s">
        <v>140</v>
      </c>
      <c r="D96" s="7" t="s">
        <v>141</v>
      </c>
      <c r="E96" s="15">
        <v>136050</v>
      </c>
      <c r="F96" s="15">
        <v>132000</v>
      </c>
      <c r="G96" s="15">
        <v>132000</v>
      </c>
      <c r="H96" s="15">
        <f t="shared" si="3"/>
        <v>97.023153252480711</v>
      </c>
      <c r="I96" s="31">
        <f t="shared" si="2"/>
        <v>100</v>
      </c>
    </row>
    <row r="97" spans="1:9" ht="22.5" outlineLevel="1">
      <c r="A97" s="7" t="s">
        <v>113</v>
      </c>
      <c r="B97" s="7" t="s">
        <v>51</v>
      </c>
      <c r="C97" s="12" t="s">
        <v>142</v>
      </c>
      <c r="D97" s="7" t="s">
        <v>143</v>
      </c>
      <c r="E97" s="15">
        <v>97100</v>
      </c>
      <c r="F97" s="15">
        <v>39000</v>
      </c>
      <c r="G97" s="15">
        <v>39000</v>
      </c>
      <c r="H97" s="29">
        <f t="shared" si="3"/>
        <v>40.164778578784755</v>
      </c>
      <c r="I97" s="33">
        <f t="shared" si="2"/>
        <v>100</v>
      </c>
    </row>
    <row r="98" spans="1:9">
      <c r="A98" s="8" t="s">
        <v>70</v>
      </c>
      <c r="B98" s="10"/>
      <c r="C98" s="13"/>
      <c r="D98" s="10"/>
      <c r="E98" s="16">
        <f>E99+E100+E101+E102+E103+E104+E105</f>
        <v>12847908.5</v>
      </c>
      <c r="F98" s="16">
        <f>F99+F100+F101+F102+F103+F104+F105</f>
        <v>7798618.7199999997</v>
      </c>
      <c r="G98" s="16">
        <f>G99+G100+G101+G102+G103+G104+G105</f>
        <v>7798618.7199999997</v>
      </c>
      <c r="H98" s="22">
        <f t="shared" si="3"/>
        <v>60.699519458750814</v>
      </c>
      <c r="I98" s="16">
        <f t="shared" si="2"/>
        <v>100</v>
      </c>
    </row>
    <row r="99" spans="1:9" ht="33.75" outlineLevel="1">
      <c r="A99" s="7" t="s">
        <v>70</v>
      </c>
      <c r="B99" s="7" t="s">
        <v>5</v>
      </c>
      <c r="C99" s="12" t="s">
        <v>144</v>
      </c>
      <c r="D99" s="7" t="s">
        <v>145</v>
      </c>
      <c r="E99" s="15">
        <v>40000</v>
      </c>
      <c r="F99" s="15">
        <v>5000</v>
      </c>
      <c r="G99" s="15">
        <v>5000</v>
      </c>
      <c r="H99" s="32">
        <f t="shared" si="3"/>
        <v>12.5</v>
      </c>
      <c r="I99" s="31">
        <f t="shared" si="2"/>
        <v>100</v>
      </c>
    </row>
    <row r="100" spans="1:9" ht="101.25" outlineLevel="1">
      <c r="A100" s="7" t="s">
        <v>70</v>
      </c>
      <c r="B100" s="7" t="s">
        <v>5</v>
      </c>
      <c r="C100" s="12" t="s">
        <v>146</v>
      </c>
      <c r="D100" s="18" t="s">
        <v>147</v>
      </c>
      <c r="E100" s="15">
        <v>30000</v>
      </c>
      <c r="F100" s="15">
        <v>0</v>
      </c>
      <c r="G100" s="15">
        <v>0</v>
      </c>
      <c r="H100" s="15">
        <f t="shared" si="3"/>
        <v>0</v>
      </c>
      <c r="I100" s="31">
        <v>0</v>
      </c>
    </row>
    <row r="101" spans="1:9" ht="78.75" outlineLevel="1">
      <c r="A101" s="7" t="s">
        <v>70</v>
      </c>
      <c r="B101" s="7" t="s">
        <v>5</v>
      </c>
      <c r="C101" s="12" t="s">
        <v>148</v>
      </c>
      <c r="D101" s="7" t="s">
        <v>149</v>
      </c>
      <c r="E101" s="15">
        <v>65000</v>
      </c>
      <c r="F101" s="15">
        <v>65000</v>
      </c>
      <c r="G101" s="15">
        <v>65000</v>
      </c>
      <c r="H101" s="32">
        <f t="shared" si="3"/>
        <v>100</v>
      </c>
      <c r="I101" s="31">
        <f t="shared" si="2"/>
        <v>100</v>
      </c>
    </row>
    <row r="102" spans="1:9" ht="22.5" outlineLevel="1">
      <c r="A102" s="7" t="s">
        <v>70</v>
      </c>
      <c r="B102" s="7" t="s">
        <v>5</v>
      </c>
      <c r="C102" s="12" t="s">
        <v>150</v>
      </c>
      <c r="D102" s="7" t="s">
        <v>151</v>
      </c>
      <c r="E102" s="15">
        <v>4244330</v>
      </c>
      <c r="F102" s="15">
        <v>2122165.04</v>
      </c>
      <c r="G102" s="15">
        <v>2122165.04</v>
      </c>
      <c r="H102" s="15">
        <f t="shared" si="3"/>
        <v>50.000000942433786</v>
      </c>
      <c r="I102" s="31">
        <f t="shared" si="2"/>
        <v>100</v>
      </c>
    </row>
    <row r="103" spans="1:9" ht="22.5" outlineLevel="1">
      <c r="A103" s="7" t="s">
        <v>70</v>
      </c>
      <c r="B103" s="7" t="s">
        <v>5</v>
      </c>
      <c r="C103" s="12" t="s">
        <v>152</v>
      </c>
      <c r="D103" s="7" t="s">
        <v>153</v>
      </c>
      <c r="E103" s="15">
        <v>1387975.5</v>
      </c>
      <c r="F103" s="15">
        <v>1306453.68</v>
      </c>
      <c r="G103" s="15">
        <v>1306453.68</v>
      </c>
      <c r="H103" s="15">
        <f t="shared" si="3"/>
        <v>94.126566355097765</v>
      </c>
      <c r="I103" s="31">
        <f t="shared" si="2"/>
        <v>100</v>
      </c>
    </row>
    <row r="104" spans="1:9" outlineLevel="1">
      <c r="A104" s="7" t="s">
        <v>70</v>
      </c>
      <c r="B104" s="7" t="s">
        <v>5</v>
      </c>
      <c r="C104" s="12" t="s">
        <v>154</v>
      </c>
      <c r="D104" s="7" t="s">
        <v>155</v>
      </c>
      <c r="E104" s="15">
        <v>6911103</v>
      </c>
      <c r="F104" s="15">
        <v>4300000</v>
      </c>
      <c r="G104" s="15">
        <v>4300000</v>
      </c>
      <c r="H104" s="32">
        <f t="shared" si="3"/>
        <v>62.218722539658287</v>
      </c>
      <c r="I104" s="31">
        <f t="shared" si="2"/>
        <v>100</v>
      </c>
    </row>
    <row r="105" spans="1:9" ht="33.75" outlineLevel="1">
      <c r="A105" s="7" t="s">
        <v>70</v>
      </c>
      <c r="B105" s="7" t="s">
        <v>5</v>
      </c>
      <c r="C105" s="12" t="s">
        <v>156</v>
      </c>
      <c r="D105" s="7" t="s">
        <v>157</v>
      </c>
      <c r="E105" s="15">
        <v>169500</v>
      </c>
      <c r="F105" s="15">
        <v>0</v>
      </c>
      <c r="G105" s="15">
        <v>0</v>
      </c>
      <c r="H105" s="33">
        <f t="shared" si="3"/>
        <v>0</v>
      </c>
      <c r="I105" s="33">
        <v>0</v>
      </c>
    </row>
    <row r="106" spans="1:9">
      <c r="A106" s="8" t="s">
        <v>56</v>
      </c>
      <c r="B106" s="10"/>
      <c r="C106" s="13"/>
      <c r="D106" s="10"/>
      <c r="E106" s="16">
        <f>E107+E108+E109+E110+E111+E112+E113+E114+E115+E116+E117+E118+E119+E120+E121+E122+E123+E124+E125+E126+E127</f>
        <v>13863887.390000001</v>
      </c>
      <c r="F106" s="16">
        <f>F107+F108+F109+F110+F111+F112+F113+F114+F115+F116+F117+F118+F119+F120+F121+F122+F123+F124+F125+F126+F127</f>
        <v>5793399.9499999993</v>
      </c>
      <c r="G106" s="16">
        <f>G107+G108+G109+G110+G111+G112+G113+G114+G115+G116+G117+G118+G119+G120+G121+G123+G125+G126+G127+G122+G124</f>
        <v>5790230.8099999987</v>
      </c>
      <c r="H106" s="22">
        <f t="shared" si="3"/>
        <v>41.764843056764029</v>
      </c>
      <c r="I106" s="16">
        <f t="shared" si="2"/>
        <v>99.945297406922506</v>
      </c>
    </row>
    <row r="107" spans="1:9" ht="33.75" outlineLevel="1">
      <c r="A107" s="7" t="s">
        <v>56</v>
      </c>
      <c r="B107" s="7" t="s">
        <v>5</v>
      </c>
      <c r="C107" s="12" t="s">
        <v>158</v>
      </c>
      <c r="D107" s="7" t="s">
        <v>159</v>
      </c>
      <c r="E107" s="15">
        <v>251470</v>
      </c>
      <c r="F107" s="15">
        <v>130271.13</v>
      </c>
      <c r="G107" s="15">
        <v>130271.13</v>
      </c>
      <c r="H107" s="30">
        <f t="shared" si="3"/>
        <v>51.80384538911202</v>
      </c>
      <c r="I107" s="31">
        <f t="shared" si="2"/>
        <v>100</v>
      </c>
    </row>
    <row r="108" spans="1:9" ht="45" outlineLevel="1">
      <c r="A108" s="7" t="s">
        <v>56</v>
      </c>
      <c r="B108" s="7" t="s">
        <v>9</v>
      </c>
      <c r="C108" s="12" t="s">
        <v>13</v>
      </c>
      <c r="D108" s="7" t="s">
        <v>14</v>
      </c>
      <c r="E108" s="15">
        <v>83100</v>
      </c>
      <c r="F108" s="15">
        <v>20781</v>
      </c>
      <c r="G108" s="15">
        <v>20781</v>
      </c>
      <c r="H108" s="15">
        <f t="shared" si="3"/>
        <v>25.007220216606498</v>
      </c>
      <c r="I108" s="31">
        <f t="shared" si="2"/>
        <v>100</v>
      </c>
    </row>
    <row r="109" spans="1:9" ht="90" outlineLevel="1">
      <c r="A109" s="7" t="s">
        <v>56</v>
      </c>
      <c r="B109" s="7" t="s">
        <v>9</v>
      </c>
      <c r="C109" s="12" t="s">
        <v>160</v>
      </c>
      <c r="D109" s="7" t="s">
        <v>161</v>
      </c>
      <c r="E109" s="15">
        <v>2235921.5</v>
      </c>
      <c r="F109" s="15">
        <v>951150</v>
      </c>
      <c r="G109" s="15">
        <v>948645.5</v>
      </c>
      <c r="H109" s="15">
        <f t="shared" si="3"/>
        <v>42.427495777468039</v>
      </c>
      <c r="I109" s="31">
        <f t="shared" si="2"/>
        <v>99.736687168164849</v>
      </c>
    </row>
    <row r="110" spans="1:9" ht="67.5" outlineLevel="1">
      <c r="A110" s="7" t="s">
        <v>56</v>
      </c>
      <c r="B110" s="7" t="s">
        <v>9</v>
      </c>
      <c r="C110" s="12" t="s">
        <v>162</v>
      </c>
      <c r="D110" s="7" t="s">
        <v>163</v>
      </c>
      <c r="E110" s="15">
        <v>57600</v>
      </c>
      <c r="F110" s="15">
        <v>13230</v>
      </c>
      <c r="G110" s="15">
        <v>13230</v>
      </c>
      <c r="H110" s="15">
        <f t="shared" si="3"/>
        <v>22.96875</v>
      </c>
      <c r="I110" s="31">
        <f t="shared" si="2"/>
        <v>100</v>
      </c>
    </row>
    <row r="111" spans="1:9" ht="22.5" outlineLevel="1">
      <c r="A111" s="7" t="s">
        <v>56</v>
      </c>
      <c r="B111" s="7" t="s">
        <v>9</v>
      </c>
      <c r="C111" s="12" t="s">
        <v>17</v>
      </c>
      <c r="D111" s="7" t="s">
        <v>16</v>
      </c>
      <c r="E111" s="15">
        <v>100000</v>
      </c>
      <c r="F111" s="15">
        <v>100000</v>
      </c>
      <c r="G111" s="15">
        <v>100000</v>
      </c>
      <c r="H111" s="15">
        <f t="shared" si="3"/>
        <v>100</v>
      </c>
      <c r="I111" s="31">
        <f t="shared" si="2"/>
        <v>100</v>
      </c>
    </row>
    <row r="112" spans="1:9" ht="90" outlineLevel="1">
      <c r="A112" s="7" t="s">
        <v>56</v>
      </c>
      <c r="B112" s="7" t="s">
        <v>9</v>
      </c>
      <c r="C112" s="12" t="s">
        <v>164</v>
      </c>
      <c r="D112" s="7" t="s">
        <v>161</v>
      </c>
      <c r="E112" s="45">
        <v>2419848.7799999998</v>
      </c>
      <c r="F112" s="15">
        <v>984677.72</v>
      </c>
      <c r="G112" s="15">
        <v>984677.72</v>
      </c>
      <c r="H112" s="15">
        <f t="shared" si="3"/>
        <v>40.691704710572871</v>
      </c>
      <c r="I112" s="31">
        <f t="shared" si="2"/>
        <v>100</v>
      </c>
    </row>
    <row r="113" spans="1:9" ht="78.75" outlineLevel="1">
      <c r="A113" s="7" t="s">
        <v>56</v>
      </c>
      <c r="B113" s="7" t="s">
        <v>9</v>
      </c>
      <c r="C113" s="12" t="s">
        <v>165</v>
      </c>
      <c r="D113" s="7" t="s">
        <v>166</v>
      </c>
      <c r="E113" s="15">
        <v>70318.48</v>
      </c>
      <c r="F113" s="15">
        <v>8397.0300000000007</v>
      </c>
      <c r="G113" s="15">
        <v>8397.0300000000007</v>
      </c>
      <c r="H113" s="15">
        <f t="shared" si="3"/>
        <v>11.941427061563335</v>
      </c>
      <c r="I113" s="31">
        <f t="shared" si="2"/>
        <v>100</v>
      </c>
    </row>
    <row r="114" spans="1:9" ht="67.5" outlineLevel="1">
      <c r="A114" s="7" t="s">
        <v>56</v>
      </c>
      <c r="B114" s="7" t="s">
        <v>9</v>
      </c>
      <c r="C114" s="12" t="s">
        <v>18</v>
      </c>
      <c r="D114" s="7" t="s">
        <v>19</v>
      </c>
      <c r="E114" s="15">
        <v>120000</v>
      </c>
      <c r="F114" s="15">
        <v>60000</v>
      </c>
      <c r="G114" s="15">
        <v>60000</v>
      </c>
      <c r="H114" s="15">
        <f t="shared" si="3"/>
        <v>50</v>
      </c>
      <c r="I114" s="31">
        <f t="shared" si="2"/>
        <v>100</v>
      </c>
    </row>
    <row r="115" spans="1:9" ht="90" outlineLevel="1">
      <c r="A115" s="7" t="s">
        <v>56</v>
      </c>
      <c r="B115" s="7" t="s">
        <v>9</v>
      </c>
      <c r="C115" s="12" t="s">
        <v>167</v>
      </c>
      <c r="D115" s="7" t="s">
        <v>161</v>
      </c>
      <c r="E115" s="15">
        <v>1157523.45</v>
      </c>
      <c r="F115" s="15">
        <v>492800</v>
      </c>
      <c r="G115" s="15">
        <v>492783.24</v>
      </c>
      <c r="H115" s="15">
        <f t="shared" si="3"/>
        <v>42.572203612808018</v>
      </c>
      <c r="I115" s="31">
        <f t="shared" si="2"/>
        <v>99.996599025974021</v>
      </c>
    </row>
    <row r="116" spans="1:9" ht="78.75" outlineLevel="1">
      <c r="A116" s="7" t="s">
        <v>56</v>
      </c>
      <c r="B116" s="7" t="s">
        <v>9</v>
      </c>
      <c r="C116" s="12" t="s">
        <v>168</v>
      </c>
      <c r="D116" s="7" t="s">
        <v>166</v>
      </c>
      <c r="E116" s="15">
        <v>73970.78</v>
      </c>
      <c r="F116" s="15">
        <v>8130</v>
      </c>
      <c r="G116" s="15">
        <v>8117.23</v>
      </c>
      <c r="H116" s="15">
        <f t="shared" si="3"/>
        <v>10.973562804123466</v>
      </c>
      <c r="I116" s="31">
        <f t="shared" si="2"/>
        <v>99.842927429274297</v>
      </c>
    </row>
    <row r="117" spans="1:9" ht="22.5" outlineLevel="1">
      <c r="A117" s="7" t="s">
        <v>56</v>
      </c>
      <c r="B117" s="7" t="s">
        <v>9</v>
      </c>
      <c r="C117" s="12" t="s">
        <v>169</v>
      </c>
      <c r="D117" s="7" t="s">
        <v>170</v>
      </c>
      <c r="E117" s="15">
        <v>36000</v>
      </c>
      <c r="F117" s="15">
        <v>27000</v>
      </c>
      <c r="G117" s="15">
        <v>27000</v>
      </c>
      <c r="H117" s="15">
        <f t="shared" si="3"/>
        <v>75</v>
      </c>
      <c r="I117" s="31">
        <f t="shared" si="2"/>
        <v>100</v>
      </c>
    </row>
    <row r="118" spans="1:9" ht="56.25" outlineLevel="1">
      <c r="A118" s="7" t="s">
        <v>56</v>
      </c>
      <c r="B118" s="7" t="s">
        <v>9</v>
      </c>
      <c r="C118" s="12" t="s">
        <v>171</v>
      </c>
      <c r="D118" s="7" t="s">
        <v>172</v>
      </c>
      <c r="E118" s="15">
        <v>564700</v>
      </c>
      <c r="F118" s="15">
        <v>219595</v>
      </c>
      <c r="G118" s="15">
        <v>219595</v>
      </c>
      <c r="H118" s="15">
        <f t="shared" si="3"/>
        <v>38.887019656454754</v>
      </c>
      <c r="I118" s="31">
        <f t="shared" si="2"/>
        <v>100</v>
      </c>
    </row>
    <row r="119" spans="1:9" ht="56.25" outlineLevel="1">
      <c r="A119" s="7" t="s">
        <v>56</v>
      </c>
      <c r="B119" s="7" t="s">
        <v>9</v>
      </c>
      <c r="C119" s="12" t="s">
        <v>173</v>
      </c>
      <c r="D119" s="7" t="s">
        <v>174</v>
      </c>
      <c r="E119" s="15">
        <v>673300</v>
      </c>
      <c r="F119" s="15">
        <v>194429.05</v>
      </c>
      <c r="G119" s="15">
        <v>194429.05</v>
      </c>
      <c r="H119" s="15">
        <f t="shared" si="3"/>
        <v>28.877031041140651</v>
      </c>
      <c r="I119" s="31">
        <f t="shared" si="2"/>
        <v>100</v>
      </c>
    </row>
    <row r="120" spans="1:9" ht="78.75" outlineLevel="1">
      <c r="A120" s="7" t="s">
        <v>56</v>
      </c>
      <c r="B120" s="7" t="s">
        <v>9</v>
      </c>
      <c r="C120" s="12" t="s">
        <v>175</v>
      </c>
      <c r="D120" s="7" t="s">
        <v>176</v>
      </c>
      <c r="E120" s="15">
        <v>153869.04</v>
      </c>
      <c r="F120" s="15">
        <v>72695</v>
      </c>
      <c r="G120" s="15">
        <v>72687.25</v>
      </c>
      <c r="H120" s="15">
        <f t="shared" si="3"/>
        <v>47.239685124440882</v>
      </c>
      <c r="I120" s="31">
        <f t="shared" si="2"/>
        <v>99.989339019189771</v>
      </c>
    </row>
    <row r="121" spans="1:9" ht="78.75" outlineLevel="1">
      <c r="A121" s="7" t="s">
        <v>56</v>
      </c>
      <c r="B121" s="7" t="s">
        <v>9</v>
      </c>
      <c r="C121" s="12" t="s">
        <v>177</v>
      </c>
      <c r="D121" s="7" t="s">
        <v>176</v>
      </c>
      <c r="E121" s="15">
        <v>96168.36</v>
      </c>
      <c r="F121" s="15">
        <v>69527.7</v>
      </c>
      <c r="G121" s="15">
        <v>69527.7</v>
      </c>
      <c r="H121" s="15">
        <f t="shared" si="3"/>
        <v>72.297895066527076</v>
      </c>
      <c r="I121" s="31">
        <f t="shared" si="2"/>
        <v>100</v>
      </c>
    </row>
    <row r="122" spans="1:9" ht="33.75" outlineLevel="1">
      <c r="A122" s="7" t="s">
        <v>56</v>
      </c>
      <c r="B122" s="7" t="s">
        <v>9</v>
      </c>
      <c r="C122" s="12" t="s">
        <v>228</v>
      </c>
      <c r="D122" s="7" t="s">
        <v>229</v>
      </c>
      <c r="E122" s="15">
        <v>717315</v>
      </c>
      <c r="F122" s="15">
        <v>478210</v>
      </c>
      <c r="G122" s="15">
        <v>478210</v>
      </c>
      <c r="H122" s="15">
        <f t="shared" si="3"/>
        <v>66.666666666666671</v>
      </c>
      <c r="I122" s="31">
        <f t="shared" si="2"/>
        <v>100</v>
      </c>
    </row>
    <row r="123" spans="1:9" ht="33.75" outlineLevel="1">
      <c r="A123" s="7" t="s">
        <v>56</v>
      </c>
      <c r="B123" s="7" t="s">
        <v>9</v>
      </c>
      <c r="C123" s="12" t="s">
        <v>225</v>
      </c>
      <c r="D123" s="7" t="s">
        <v>178</v>
      </c>
      <c r="E123" s="15">
        <v>1661613</v>
      </c>
      <c r="F123" s="15">
        <v>607742</v>
      </c>
      <c r="G123" s="15">
        <v>607742</v>
      </c>
      <c r="H123" s="15">
        <f t="shared" si="3"/>
        <v>36.575424000654785</v>
      </c>
      <c r="I123" s="31">
        <f t="shared" si="2"/>
        <v>100</v>
      </c>
    </row>
    <row r="124" spans="1:9" ht="33.75" outlineLevel="1">
      <c r="A124" s="7" t="s">
        <v>56</v>
      </c>
      <c r="B124" s="7" t="s">
        <v>9</v>
      </c>
      <c r="C124" s="12" t="s">
        <v>226</v>
      </c>
      <c r="D124" s="7" t="s">
        <v>227</v>
      </c>
      <c r="E124" s="15">
        <v>941169</v>
      </c>
      <c r="F124" s="15">
        <v>627446</v>
      </c>
      <c r="G124" s="15">
        <v>627446</v>
      </c>
      <c r="H124" s="15">
        <f t="shared" si="3"/>
        <v>66.666666666666671</v>
      </c>
      <c r="I124" s="31">
        <f t="shared" si="2"/>
        <v>100</v>
      </c>
    </row>
    <row r="125" spans="1:9" ht="45" outlineLevel="1">
      <c r="A125" s="7" t="s">
        <v>56</v>
      </c>
      <c r="B125" s="7" t="s">
        <v>9</v>
      </c>
      <c r="C125" s="12" t="s">
        <v>179</v>
      </c>
      <c r="D125" s="7" t="s">
        <v>180</v>
      </c>
      <c r="E125" s="15">
        <v>51500</v>
      </c>
      <c r="F125" s="15">
        <v>0</v>
      </c>
      <c r="G125" s="15">
        <v>0</v>
      </c>
      <c r="H125" s="32">
        <f t="shared" si="3"/>
        <v>0</v>
      </c>
      <c r="I125" s="31">
        <v>0</v>
      </c>
    </row>
    <row r="126" spans="1:9" ht="45" outlineLevel="1">
      <c r="A126" s="7" t="s">
        <v>56</v>
      </c>
      <c r="B126" s="7" t="s">
        <v>9</v>
      </c>
      <c r="C126" s="12" t="s">
        <v>181</v>
      </c>
      <c r="D126" s="7" t="s">
        <v>182</v>
      </c>
      <c r="E126" s="15">
        <v>31000</v>
      </c>
      <c r="F126" s="15">
        <v>5250</v>
      </c>
      <c r="G126" s="15">
        <v>5250</v>
      </c>
      <c r="H126" s="15">
        <f t="shared" si="3"/>
        <v>16.93548387096774</v>
      </c>
      <c r="I126" s="31">
        <f t="shared" si="2"/>
        <v>100</v>
      </c>
    </row>
    <row r="127" spans="1:9" ht="78.75" outlineLevel="1">
      <c r="A127" s="7" t="s">
        <v>56</v>
      </c>
      <c r="B127" s="7" t="s">
        <v>12</v>
      </c>
      <c r="C127" s="12" t="s">
        <v>20</v>
      </c>
      <c r="D127" s="7" t="s">
        <v>21</v>
      </c>
      <c r="E127" s="15">
        <v>2367500</v>
      </c>
      <c r="F127" s="15">
        <v>722068.32</v>
      </c>
      <c r="G127" s="15">
        <v>721440.96</v>
      </c>
      <c r="H127" s="29">
        <f t="shared" si="3"/>
        <v>30.472691024287222</v>
      </c>
      <c r="I127" s="33">
        <f t="shared" si="2"/>
        <v>99.913116254705656</v>
      </c>
    </row>
    <row r="128" spans="1:9">
      <c r="A128" s="8" t="s">
        <v>37</v>
      </c>
      <c r="B128" s="10"/>
      <c r="C128" s="13"/>
      <c r="D128" s="10"/>
      <c r="E128" s="16">
        <f>E129+E130+E131+E132</f>
        <v>506400</v>
      </c>
      <c r="F128" s="16">
        <f>F129+F130+F131+F132</f>
        <v>154400</v>
      </c>
      <c r="G128" s="16">
        <f>G129+G130+G131+G132</f>
        <v>154400</v>
      </c>
      <c r="H128" s="16">
        <f t="shared" si="3"/>
        <v>30.489731437598735</v>
      </c>
      <c r="I128" s="16">
        <f t="shared" si="2"/>
        <v>100</v>
      </c>
    </row>
    <row r="129" spans="1:9" outlineLevel="1">
      <c r="A129" s="7" t="s">
        <v>37</v>
      </c>
      <c r="B129" s="7" t="s">
        <v>5</v>
      </c>
      <c r="C129" s="12" t="s">
        <v>183</v>
      </c>
      <c r="D129" s="7" t="s">
        <v>184</v>
      </c>
      <c r="E129" s="15">
        <v>241400</v>
      </c>
      <c r="F129" s="15">
        <v>37400</v>
      </c>
      <c r="G129" s="15">
        <v>37400</v>
      </c>
      <c r="H129" s="32">
        <f t="shared" si="3"/>
        <v>15.492957746478874</v>
      </c>
      <c r="I129" s="31">
        <f t="shared" si="2"/>
        <v>100</v>
      </c>
    </row>
    <row r="130" spans="1:9" outlineLevel="1">
      <c r="A130" s="7" t="s">
        <v>37</v>
      </c>
      <c r="B130" s="7" t="s">
        <v>5</v>
      </c>
      <c r="C130" s="12" t="s">
        <v>185</v>
      </c>
      <c r="D130" s="7" t="s">
        <v>184</v>
      </c>
      <c r="E130" s="15">
        <v>70000</v>
      </c>
      <c r="F130" s="15">
        <v>22000</v>
      </c>
      <c r="G130" s="15">
        <v>22000</v>
      </c>
      <c r="H130" s="15">
        <f t="shared" si="3"/>
        <v>31.428571428571427</v>
      </c>
      <c r="I130" s="31">
        <f t="shared" si="2"/>
        <v>100</v>
      </c>
    </row>
    <row r="131" spans="1:9" outlineLevel="1">
      <c r="A131" s="7" t="s">
        <v>37</v>
      </c>
      <c r="B131" s="7" t="s">
        <v>5</v>
      </c>
      <c r="C131" s="12" t="s">
        <v>186</v>
      </c>
      <c r="D131" s="7" t="s">
        <v>187</v>
      </c>
      <c r="E131" s="15">
        <v>95000</v>
      </c>
      <c r="F131" s="15">
        <v>95000</v>
      </c>
      <c r="G131" s="15">
        <v>95000</v>
      </c>
      <c r="H131" s="15">
        <f t="shared" si="3"/>
        <v>100</v>
      </c>
      <c r="I131" s="31">
        <f t="shared" si="2"/>
        <v>100</v>
      </c>
    </row>
    <row r="132" spans="1:9" ht="56.25" outlineLevel="1">
      <c r="A132" s="7" t="s">
        <v>37</v>
      </c>
      <c r="B132" s="7" t="s">
        <v>5</v>
      </c>
      <c r="C132" s="12" t="s">
        <v>188</v>
      </c>
      <c r="D132" s="7" t="s">
        <v>189</v>
      </c>
      <c r="E132" s="15">
        <v>100000</v>
      </c>
      <c r="F132" s="15">
        <v>0</v>
      </c>
      <c r="G132" s="15">
        <v>0</v>
      </c>
      <c r="H132" s="29">
        <f t="shared" si="3"/>
        <v>0</v>
      </c>
      <c r="I132" s="33">
        <v>0</v>
      </c>
    </row>
    <row r="133" spans="1:9">
      <c r="A133" s="8" t="s">
        <v>81</v>
      </c>
      <c r="B133" s="10"/>
      <c r="C133" s="13"/>
      <c r="D133" s="10"/>
      <c r="E133" s="16">
        <f>E134+E135+E136</f>
        <v>773800</v>
      </c>
      <c r="F133" s="16">
        <f>F134+F135+F136</f>
        <v>85700</v>
      </c>
      <c r="G133" s="16">
        <f>G134+G136</f>
        <v>83881.7</v>
      </c>
      <c r="H133" s="22">
        <f t="shared" si="3"/>
        <v>10.840230033600413</v>
      </c>
      <c r="I133" s="22">
        <f t="shared" si="2"/>
        <v>97.878296382730454</v>
      </c>
    </row>
    <row r="134" spans="1:9" ht="22.5" outlineLevel="1">
      <c r="A134" s="7" t="s">
        <v>81</v>
      </c>
      <c r="B134" s="7" t="s">
        <v>12</v>
      </c>
      <c r="C134" s="12" t="s">
        <v>190</v>
      </c>
      <c r="D134" s="7" t="s">
        <v>191</v>
      </c>
      <c r="E134" s="15">
        <v>373800</v>
      </c>
      <c r="F134" s="15">
        <v>57200</v>
      </c>
      <c r="G134" s="15">
        <v>55381.7</v>
      </c>
      <c r="H134" s="30">
        <f t="shared" si="3"/>
        <v>14.815864098448369</v>
      </c>
      <c r="I134" s="31">
        <f t="shared" si="2"/>
        <v>96.821153846153848</v>
      </c>
    </row>
    <row r="135" spans="1:9" ht="22.5" outlineLevel="1">
      <c r="A135" s="7" t="s">
        <v>81</v>
      </c>
      <c r="B135" s="7" t="s">
        <v>12</v>
      </c>
      <c r="C135" s="12" t="s">
        <v>230</v>
      </c>
      <c r="D135" s="7" t="s">
        <v>231</v>
      </c>
      <c r="E135" s="15">
        <v>320000</v>
      </c>
      <c r="F135" s="15">
        <v>0</v>
      </c>
      <c r="G135" s="15">
        <v>0</v>
      </c>
      <c r="H135" s="15">
        <f t="shared" si="3"/>
        <v>0</v>
      </c>
      <c r="I135" s="15">
        <v>0</v>
      </c>
    </row>
    <row r="136" spans="1:9" ht="56.25" outlineLevel="1">
      <c r="A136" s="7" t="s">
        <v>81</v>
      </c>
      <c r="B136" s="7" t="s">
        <v>12</v>
      </c>
      <c r="C136" s="12" t="s">
        <v>192</v>
      </c>
      <c r="D136" s="7" t="s">
        <v>193</v>
      </c>
      <c r="E136" s="15">
        <v>80000</v>
      </c>
      <c r="F136" s="15">
        <v>28500</v>
      </c>
      <c r="G136" s="15">
        <v>28500</v>
      </c>
      <c r="H136" s="29">
        <f t="shared" si="3"/>
        <v>35.625</v>
      </c>
      <c r="I136" s="31">
        <f t="shared" si="2"/>
        <v>100</v>
      </c>
    </row>
    <row r="137" spans="1:9">
      <c r="A137" s="9" t="s">
        <v>194</v>
      </c>
      <c r="B137" s="11"/>
      <c r="C137" s="14"/>
      <c r="D137" s="11"/>
      <c r="E137" s="17">
        <f>E12+E37+E39+E48+E62+E75+E78+E98+E106+E128+E133</f>
        <v>248528773.73000002</v>
      </c>
      <c r="F137" s="17">
        <f>F12+F37+F39+F48+F62+F75+F78+F98+F106+F128+F133</f>
        <v>118209177.36</v>
      </c>
      <c r="G137" s="47">
        <f>G12+G37+G39+G48+G62+G78+G98+G106+G128+G133</f>
        <v>117915536.73999999</v>
      </c>
      <c r="H137" s="22">
        <f t="shared" si="3"/>
        <v>47.445426527595004</v>
      </c>
      <c r="I137" s="16">
        <f t="shared" si="2"/>
        <v>99.751592366550582</v>
      </c>
    </row>
    <row r="138" spans="1:9" ht="42.75" customHeight="1">
      <c r="A138" s="1"/>
      <c r="F138" s="46"/>
      <c r="I138" s="34"/>
    </row>
    <row r="139" spans="1:9" ht="42.75" customHeight="1">
      <c r="A139" s="1"/>
    </row>
  </sheetData>
  <mergeCells count="15">
    <mergeCell ref="A1:E1"/>
    <mergeCell ref="A8:F8"/>
    <mergeCell ref="A9:F9"/>
    <mergeCell ref="G1:I1"/>
    <mergeCell ref="F3:I3"/>
    <mergeCell ref="F4:I4"/>
    <mergeCell ref="F10:F11"/>
    <mergeCell ref="G10:G11"/>
    <mergeCell ref="H10:I10"/>
    <mergeCell ref="A7:I7"/>
    <mergeCell ref="A10:A11"/>
    <mergeCell ref="B10:B11"/>
    <mergeCell ref="C10:C11"/>
    <mergeCell ref="D10:D11"/>
    <mergeCell ref="E10:E11"/>
  </mergeCells>
  <pageMargins left="0.35433070866141736" right="0.35433070866141736" top="0.59055118110236227" bottom="0.59055118110236227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ZATO Zvezdny</cp:lastModifiedBy>
  <cp:lastPrinted>2016-04-28T08:44:58Z</cp:lastPrinted>
  <dcterms:created xsi:type="dcterms:W3CDTF">2002-03-11T10:22:12Z</dcterms:created>
  <dcterms:modified xsi:type="dcterms:W3CDTF">2016-07-30T03:22:41Z</dcterms:modified>
</cp:coreProperties>
</file>